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270" windowHeight="8145" tabRatio="830"/>
  </bookViews>
  <sheets>
    <sheet name="Александровск" sheetId="1" r:id="rId1"/>
    <sheet name="Большесунд" sheetId="2" r:id="rId2"/>
    <sheet name="Ильинка" sheetId="3" r:id="rId3"/>
    <sheet name="Кадикасы" sheetId="4" r:id="rId4"/>
    <sheet name="Моргауши" sheetId="5" r:id="rId5"/>
    <sheet name="Москакасы" sheetId="6" r:id="rId6"/>
    <sheet name="Оринино" sheetId="7" r:id="rId7"/>
    <sheet name="Сятра " sheetId="8" r:id="rId8"/>
    <sheet name="Тораево" sheetId="9" r:id="rId9"/>
    <sheet name="Хорной" sheetId="10" r:id="rId10"/>
    <sheet name="Чуманкасы" sheetId="11" r:id="rId11"/>
    <sheet name="Шатьма " sheetId="12" r:id="rId12"/>
    <sheet name="Юнга" sheetId="13" r:id="rId13"/>
    <sheet name="Юськасы" sheetId="14" r:id="rId14"/>
    <sheet name="Ярабай" sheetId="15" r:id="rId15"/>
    <sheet name="Ярославка" sheetId="16" r:id="rId16"/>
    <sheet name="Лист1" sheetId="17" r:id="rId17"/>
  </sheets>
  <definedNames>
    <definedName name="_xlnm.Print_Area" localSheetId="0">Александровск!$A$1:$Z$76</definedName>
    <definedName name="_xlnm.Print_Area" localSheetId="1">Большесунд!$A$1:$Z$80</definedName>
    <definedName name="_xlnm.Print_Area" localSheetId="2">Ильинка!$A$1:$Z$82</definedName>
    <definedName name="_xlnm.Print_Area" localSheetId="3">Кадикасы!$A$1:$Z$78</definedName>
    <definedName name="_xlnm.Print_Area" localSheetId="4">Моргауши!$A$1:$Z$75</definedName>
    <definedName name="_xlnm.Print_Area" localSheetId="5">Москакасы!$A$1:$Z$77</definedName>
    <definedName name="_xlnm.Print_Area" localSheetId="6">Оринино!$A$1:$Z$75</definedName>
    <definedName name="_xlnm.Print_Area" localSheetId="7">'Сятра '!$A$1:$Z$76</definedName>
    <definedName name="_xlnm.Print_Area" localSheetId="10">Чуманкасы!$A$1:$Z$76</definedName>
    <definedName name="_xlnm.Print_Area" localSheetId="12">Юнга!$A$1:$Z$78</definedName>
    <definedName name="_xlnm.Print_Area" localSheetId="13">Юськасы!$A$1:$Z$75</definedName>
    <definedName name="_xlnm.Print_Area" localSheetId="14">Ярабай!$A$1:$Z$75</definedName>
    <definedName name="_xlnm.Print_Area" localSheetId="15">Ярославка!$A$1:$Z$75</definedName>
  </definedNames>
  <calcPr calcId="125725"/>
</workbook>
</file>

<file path=xl/calcChain.xml><?xml version="1.0" encoding="utf-8"?>
<calcChain xmlns="http://schemas.openxmlformats.org/spreadsheetml/2006/main">
  <c r="Y25" i="3"/>
  <c r="Y26"/>
  <c r="Y27"/>
  <c r="Y28"/>
  <c r="X25"/>
  <c r="X26"/>
  <c r="X27"/>
  <c r="X28"/>
  <c r="W25"/>
  <c r="W26"/>
  <c r="W27"/>
  <c r="W28"/>
  <c r="Y23"/>
  <c r="X23"/>
  <c r="W23"/>
  <c r="Y21" i="8"/>
  <c r="X21"/>
  <c r="W21"/>
  <c r="W22"/>
  <c r="X22" s="1"/>
  <c r="Y22" s="1"/>
  <c r="W9"/>
  <c r="W10"/>
  <c r="Y41" i="9"/>
  <c r="X41"/>
  <c r="W41"/>
  <c r="Y23" i="10"/>
  <c r="X23"/>
  <c r="W23"/>
  <c r="Y23" i="11"/>
  <c r="X23"/>
  <c r="W23"/>
  <c r="Y21" i="16"/>
  <c r="X21"/>
  <c r="W21"/>
  <c r="W22"/>
  <c r="X22" s="1"/>
  <c r="Y22" s="1"/>
  <c r="W23"/>
  <c r="X23" s="1"/>
  <c r="Y23" s="1"/>
  <c r="W23" i="15"/>
  <c r="X23" s="1"/>
  <c r="Y23" s="1"/>
  <c r="Y23" i="14"/>
  <c r="X23"/>
  <c r="W23"/>
  <c r="Y25" i="13"/>
  <c r="Y26"/>
  <c r="Y27"/>
  <c r="Y28"/>
  <c r="X25"/>
  <c r="X26"/>
  <c r="X27"/>
  <c r="X28"/>
  <c r="W25"/>
  <c r="W26"/>
  <c r="W27"/>
  <c r="W28"/>
  <c r="Y23"/>
  <c r="X23"/>
  <c r="W22"/>
  <c r="X22" s="1"/>
  <c r="Y22" s="1"/>
  <c r="W23"/>
  <c r="Y33"/>
  <c r="X33"/>
  <c r="W33"/>
  <c r="Y41"/>
  <c r="X41"/>
  <c r="W41"/>
  <c r="Y23" i="12"/>
  <c r="X23"/>
  <c r="W23"/>
  <c r="Y33"/>
  <c r="X33"/>
  <c r="W33"/>
  <c r="Y33" i="11"/>
  <c r="X33"/>
  <c r="W33"/>
  <c r="W33" i="10"/>
  <c r="X33"/>
  <c r="Y33"/>
  <c r="V60"/>
  <c r="Y20" i="9"/>
  <c r="Y21"/>
  <c r="Y23"/>
  <c r="X21"/>
  <c r="X23"/>
  <c r="W21"/>
  <c r="W22"/>
  <c r="X22" s="1"/>
  <c r="Y22" s="1"/>
  <c r="W23"/>
  <c r="W33" i="4"/>
  <c r="W34"/>
  <c r="W32"/>
  <c r="X33"/>
  <c r="Y33" s="1"/>
  <c r="X34"/>
  <c r="Y34" s="1"/>
  <c r="W33" i="3"/>
  <c r="X33" s="1"/>
  <c r="Y33" s="1"/>
  <c r="W34"/>
  <c r="X34" s="1"/>
  <c r="W34" i="2"/>
  <c r="X34"/>
  <c r="Y34"/>
  <c r="AA10" i="17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Y11"/>
  <c r="Y12"/>
  <c r="Y13"/>
  <c r="Y14"/>
  <c r="Y15"/>
  <c r="Y16"/>
  <c r="Y17"/>
  <c r="Y19"/>
  <c r="Y20"/>
  <c r="Y27"/>
  <c r="Y30"/>
  <c r="Y37"/>
  <c r="Y38"/>
  <c r="Y39"/>
  <c r="Y43"/>
  <c r="Y44"/>
  <c r="Y45"/>
  <c r="Y46"/>
  <c r="Y47"/>
  <c r="Y48"/>
  <c r="Y49"/>
  <c r="Y50"/>
  <c r="Y51"/>
  <c r="Y52"/>
  <c r="Y53"/>
  <c r="Y54"/>
  <c r="Y65"/>
  <c r="Y69"/>
  <c r="X27"/>
  <c r="X30"/>
  <c r="X37"/>
  <c r="X38"/>
  <c r="X39"/>
  <c r="X43"/>
  <c r="X44"/>
  <c r="X45"/>
  <c r="X46"/>
  <c r="X47"/>
  <c r="X48"/>
  <c r="X49"/>
  <c r="X50"/>
  <c r="X51"/>
  <c r="X52"/>
  <c r="X53"/>
  <c r="X54"/>
  <c r="X65"/>
  <c r="X69"/>
  <c r="W27"/>
  <c r="W30"/>
  <c r="W34"/>
  <c r="W37"/>
  <c r="W38"/>
  <c r="W39"/>
  <c r="W43"/>
  <c r="W44"/>
  <c r="W45"/>
  <c r="W46"/>
  <c r="W47"/>
  <c r="W48"/>
  <c r="W49"/>
  <c r="W50"/>
  <c r="W51"/>
  <c r="W52"/>
  <c r="W53"/>
  <c r="W54"/>
  <c r="W65"/>
  <c r="W69"/>
  <c r="V10"/>
  <c r="V11"/>
  <c r="V12"/>
  <c r="V13"/>
  <c r="V14"/>
  <c r="V15"/>
  <c r="V16"/>
  <c r="V17"/>
  <c r="V19"/>
  <c r="V20"/>
  <c r="V22"/>
  <c r="V23"/>
  <c r="V24"/>
  <c r="V25"/>
  <c r="V26"/>
  <c r="V27"/>
  <c r="V28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6"/>
  <c r="V57"/>
  <c r="V58"/>
  <c r="V59"/>
  <c r="V61"/>
  <c r="V62"/>
  <c r="V64"/>
  <c r="V65"/>
  <c r="V67"/>
  <c r="V69"/>
  <c r="V70"/>
  <c r="V71"/>
  <c r="Z9"/>
  <c r="AA9"/>
  <c r="V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6"/>
  <c r="U57"/>
  <c r="U58"/>
  <c r="U59"/>
  <c r="U61"/>
  <c r="U62"/>
  <c r="U64"/>
  <c r="U65"/>
  <c r="U67"/>
  <c r="U68"/>
  <c r="U69"/>
  <c r="U70"/>
  <c r="U71"/>
  <c r="U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6"/>
  <c r="T57"/>
  <c r="T58"/>
  <c r="T59"/>
  <c r="T61"/>
  <c r="T62"/>
  <c r="T63"/>
  <c r="T64"/>
  <c r="T65"/>
  <c r="T67"/>
  <c r="T68"/>
  <c r="T69"/>
  <c r="T70"/>
  <c r="T71"/>
  <c r="T9"/>
  <c r="U60" i="6"/>
  <c r="W22" i="4"/>
  <c r="W23"/>
  <c r="X69" i="5"/>
  <c r="X68"/>
  <c r="X61"/>
  <c r="X60"/>
  <c r="X58"/>
  <c r="X42"/>
  <c r="X39"/>
  <c r="X38"/>
  <c r="X37"/>
  <c r="X36"/>
  <c r="X35"/>
  <c r="X34"/>
  <c r="X33"/>
  <c r="X32"/>
  <c r="X31"/>
  <c r="X30"/>
  <c r="X29"/>
  <c r="X28"/>
  <c r="X27"/>
  <c r="X26"/>
  <c r="X25"/>
  <c r="X24"/>
  <c r="X22"/>
  <c r="X21"/>
  <c r="X20"/>
  <c r="X19"/>
  <c r="X18"/>
  <c r="X17"/>
  <c r="X16"/>
  <c r="X15"/>
  <c r="X13"/>
  <c r="X12"/>
  <c r="X11"/>
  <c r="X10"/>
  <c r="X71" i="6"/>
  <c r="X55"/>
  <c r="X24"/>
  <c r="X10"/>
  <c r="X71" i="7"/>
  <c r="X63"/>
  <c r="X55"/>
  <c r="X35"/>
  <c r="X29"/>
  <c r="X24"/>
  <c r="X20"/>
  <c r="X19"/>
  <c r="X17"/>
  <c r="X16"/>
  <c r="X15"/>
  <c r="X14"/>
  <c r="X10"/>
  <c r="X55" i="9"/>
  <c r="X42"/>
  <c r="X35"/>
  <c r="X24"/>
  <c r="X10"/>
  <c r="X55" i="10"/>
  <c r="X40"/>
  <c r="X35"/>
  <c r="X24"/>
  <c r="X10"/>
  <c r="X55" i="11"/>
  <c r="X42"/>
  <c r="X35"/>
  <c r="X24"/>
  <c r="X21"/>
  <c r="X10"/>
  <c r="X63" i="12"/>
  <c r="X55"/>
  <c r="X35"/>
  <c r="X24"/>
  <c r="X10"/>
  <c r="X55" i="13"/>
  <c r="X35"/>
  <c r="X29"/>
  <c r="X24"/>
  <c r="X10"/>
  <c r="X55" i="14"/>
  <c r="X42"/>
  <c r="X40"/>
  <c r="X35"/>
  <c r="X24"/>
  <c r="X10"/>
  <c r="X55" i="15"/>
  <c r="X42"/>
  <c r="X41"/>
  <c r="X40"/>
  <c r="X35"/>
  <c r="X24"/>
  <c r="X22"/>
  <c r="X10"/>
  <c r="X55" i="16"/>
  <c r="X65" i="4"/>
  <c r="X63"/>
  <c r="X56"/>
  <c r="X55"/>
  <c r="X42"/>
  <c r="X41"/>
  <c r="X40"/>
  <c r="X35"/>
  <c r="X32"/>
  <c r="X31"/>
  <c r="X29"/>
  <c r="X24"/>
  <c r="X22"/>
  <c r="X21"/>
  <c r="X14"/>
  <c r="X11"/>
  <c r="X10"/>
  <c r="X9"/>
  <c r="W71" i="5"/>
  <c r="W70"/>
  <c r="W70" i="17" s="1"/>
  <c r="W69" i="5"/>
  <c r="W68"/>
  <c r="W67"/>
  <c r="X67" s="1"/>
  <c r="W61"/>
  <c r="W60"/>
  <c r="W58"/>
  <c r="W56"/>
  <c r="W55"/>
  <c r="W43"/>
  <c r="W42"/>
  <c r="W41"/>
  <c r="X41" s="1"/>
  <c r="W40"/>
  <c r="X40" s="1"/>
  <c r="W39"/>
  <c r="W38"/>
  <c r="W37"/>
  <c r="W36"/>
  <c r="W35"/>
  <c r="W34"/>
  <c r="W33"/>
  <c r="W32"/>
  <c r="W31"/>
  <c r="W30"/>
  <c r="W29"/>
  <c r="W28"/>
  <c r="W27"/>
  <c r="W26"/>
  <c r="W25"/>
  <c r="W24"/>
  <c r="W23"/>
  <c r="X23" s="1"/>
  <c r="W22"/>
  <c r="W21"/>
  <c r="W20"/>
  <c r="W19"/>
  <c r="W18"/>
  <c r="W17"/>
  <c r="W16"/>
  <c r="W15"/>
  <c r="W13"/>
  <c r="W12"/>
  <c r="W11"/>
  <c r="W10"/>
  <c r="W9"/>
  <c r="X9" s="1"/>
  <c r="W71" i="6"/>
  <c r="W61"/>
  <c r="X61" s="1"/>
  <c r="X60" s="1"/>
  <c r="W60"/>
  <c r="W55"/>
  <c r="W42"/>
  <c r="X42" s="1"/>
  <c r="W41"/>
  <c r="X41" s="1"/>
  <c r="W40"/>
  <c r="X40" s="1"/>
  <c r="W35"/>
  <c r="W33"/>
  <c r="X33" s="1"/>
  <c r="W32"/>
  <c r="X32" s="1"/>
  <c r="W31"/>
  <c r="X31" s="1"/>
  <c r="W24"/>
  <c r="W22"/>
  <c r="X22" s="1"/>
  <c r="W21"/>
  <c r="W10"/>
  <c r="W8"/>
  <c r="W66" s="1"/>
  <c r="W72" s="1"/>
  <c r="W7"/>
  <c r="W71" i="7"/>
  <c r="W63"/>
  <c r="W61"/>
  <c r="X61" s="1"/>
  <c r="X60" s="1"/>
  <c r="W60"/>
  <c r="W55"/>
  <c r="W42"/>
  <c r="X42" s="1"/>
  <c r="W40"/>
  <c r="X40" s="1"/>
  <c r="W35"/>
  <c r="W33"/>
  <c r="X33" s="1"/>
  <c r="W32"/>
  <c r="X32" s="1"/>
  <c r="W31"/>
  <c r="X31" s="1"/>
  <c r="W29"/>
  <c r="W26"/>
  <c r="W26" i="17" s="1"/>
  <c r="W25" i="7"/>
  <c r="W25" i="17" s="1"/>
  <c r="W24" i="7"/>
  <c r="W23"/>
  <c r="X23" s="1"/>
  <c r="W20"/>
  <c r="W19"/>
  <c r="W17"/>
  <c r="W16"/>
  <c r="W15"/>
  <c r="W14"/>
  <c r="W10"/>
  <c r="W9"/>
  <c r="X9" s="1"/>
  <c r="W71" i="8"/>
  <c r="X71" s="1"/>
  <c r="W61"/>
  <c r="X61" s="1"/>
  <c r="X60" s="1"/>
  <c r="X59" s="1"/>
  <c r="W60"/>
  <c r="W59" s="1"/>
  <c r="W42"/>
  <c r="X42" s="1"/>
  <c r="W41"/>
  <c r="X41" s="1"/>
  <c r="W40"/>
  <c r="X40" s="1"/>
  <c r="W35"/>
  <c r="X35" s="1"/>
  <c r="W33"/>
  <c r="X33" s="1"/>
  <c r="W32"/>
  <c r="X32" s="1"/>
  <c r="W31"/>
  <c r="X31" s="1"/>
  <c r="W29"/>
  <c r="X29" s="1"/>
  <c r="W24"/>
  <c r="X24" s="1"/>
  <c r="W23"/>
  <c r="X23" s="1"/>
  <c r="W61" i="9"/>
  <c r="X61" s="1"/>
  <c r="X60" s="1"/>
  <c r="W60"/>
  <c r="W55"/>
  <c r="W42"/>
  <c r="W40"/>
  <c r="X40" s="1"/>
  <c r="W35"/>
  <c r="W33"/>
  <c r="X33" s="1"/>
  <c r="W32"/>
  <c r="X32" s="1"/>
  <c r="W31"/>
  <c r="X31" s="1"/>
  <c r="W24"/>
  <c r="W10"/>
  <c r="W9"/>
  <c r="X9" s="1"/>
  <c r="W61" i="10"/>
  <c r="X61" s="1"/>
  <c r="X60" s="1"/>
  <c r="W60"/>
  <c r="W55"/>
  <c r="W42"/>
  <c r="X42" s="1"/>
  <c r="W41"/>
  <c r="X41" s="1"/>
  <c r="W40"/>
  <c r="W35"/>
  <c r="W32"/>
  <c r="X32" s="1"/>
  <c r="W31"/>
  <c r="X31" s="1"/>
  <c r="W28"/>
  <c r="W28" i="17" s="1"/>
  <c r="W24" i="10"/>
  <c r="W10"/>
  <c r="W9"/>
  <c r="X9" s="1"/>
  <c r="W71" i="11"/>
  <c r="X71" s="1"/>
  <c r="W61"/>
  <c r="X61" s="1"/>
  <c r="X60" s="1"/>
  <c r="W60"/>
  <c r="W55"/>
  <c r="W42"/>
  <c r="W41"/>
  <c r="X41" s="1"/>
  <c r="W40"/>
  <c r="X40" s="1"/>
  <c r="W35"/>
  <c r="W32"/>
  <c r="X32" s="1"/>
  <c r="W31"/>
  <c r="X31" s="1"/>
  <c r="W24"/>
  <c r="W21"/>
  <c r="W10"/>
  <c r="W9"/>
  <c r="X9" s="1"/>
  <c r="W63" i="12"/>
  <c r="W61"/>
  <c r="X61" s="1"/>
  <c r="X60" s="1"/>
  <c r="W60"/>
  <c r="W55"/>
  <c r="W42"/>
  <c r="X42" s="1"/>
  <c r="W41"/>
  <c r="X41" s="1"/>
  <c r="W40"/>
  <c r="X40" s="1"/>
  <c r="W35"/>
  <c r="W32"/>
  <c r="X32" s="1"/>
  <c r="W31"/>
  <c r="X31" s="1"/>
  <c r="W29"/>
  <c r="W24"/>
  <c r="W10"/>
  <c r="W9"/>
  <c r="X9" s="1"/>
  <c r="W8"/>
  <c r="W66" s="1"/>
  <c r="W72" s="1"/>
  <c r="W7"/>
  <c r="W61" i="13"/>
  <c r="X61" s="1"/>
  <c r="X60" s="1"/>
  <c r="W60"/>
  <c r="W55"/>
  <c r="W42"/>
  <c r="X42" s="1"/>
  <c r="Y42" s="1"/>
  <c r="W40"/>
  <c r="X40" s="1"/>
  <c r="W35"/>
  <c r="W32"/>
  <c r="X32" s="1"/>
  <c r="W31"/>
  <c r="X31" s="1"/>
  <c r="W29"/>
  <c r="W24"/>
  <c r="W21"/>
  <c r="X21" s="1"/>
  <c r="W10"/>
  <c r="W9"/>
  <c r="X9" s="1"/>
  <c r="W8"/>
  <c r="W66" s="1"/>
  <c r="W72" s="1"/>
  <c r="W7"/>
  <c r="W64" i="14"/>
  <c r="X64" s="1"/>
  <c r="X63" s="1"/>
  <c r="W63"/>
  <c r="W61"/>
  <c r="X61" s="1"/>
  <c r="X60" s="1"/>
  <c r="W60"/>
  <c r="W55"/>
  <c r="W42"/>
  <c r="W41"/>
  <c r="X41" s="1"/>
  <c r="W40"/>
  <c r="W35"/>
  <c r="W32"/>
  <c r="X32" s="1"/>
  <c r="W31"/>
  <c r="X31" s="1"/>
  <c r="W24"/>
  <c r="W10"/>
  <c r="W9"/>
  <c r="X9" s="1"/>
  <c r="W62" i="15"/>
  <c r="W62" i="17" s="1"/>
  <c r="W61" i="15"/>
  <c r="X61" s="1"/>
  <c r="W60"/>
  <c r="W55"/>
  <c r="W42"/>
  <c r="W41"/>
  <c r="W40"/>
  <c r="W35"/>
  <c r="W33"/>
  <c r="X33" s="1"/>
  <c r="W32"/>
  <c r="X32" s="1"/>
  <c r="W31"/>
  <c r="X31" s="1"/>
  <c r="W24"/>
  <c r="W22"/>
  <c r="W10"/>
  <c r="W9"/>
  <c r="X9" s="1"/>
  <c r="W61" i="16"/>
  <c r="X61" s="1"/>
  <c r="X60" s="1"/>
  <c r="W60"/>
  <c r="W55"/>
  <c r="W42"/>
  <c r="X42" s="1"/>
  <c r="W41"/>
  <c r="X41" s="1"/>
  <c r="W40"/>
  <c r="X40" s="1"/>
  <c r="W35"/>
  <c r="X35" s="1"/>
  <c r="W33"/>
  <c r="X33" s="1"/>
  <c r="W32"/>
  <c r="X32" s="1"/>
  <c r="W31"/>
  <c r="X31" s="1"/>
  <c r="W29"/>
  <c r="X29" s="1"/>
  <c r="W24"/>
  <c r="X24" s="1"/>
  <c r="W10"/>
  <c r="W9"/>
  <c r="X9" s="1"/>
  <c r="W8"/>
  <c r="W66" s="1"/>
  <c r="W72" s="1"/>
  <c r="W7"/>
  <c r="W63" i="4"/>
  <c r="W61"/>
  <c r="X61" s="1"/>
  <c r="X60" s="1"/>
  <c r="W60"/>
  <c r="W55"/>
  <c r="W42"/>
  <c r="W21"/>
  <c r="W10"/>
  <c r="W8"/>
  <c r="W66" s="1"/>
  <c r="W7"/>
  <c r="V69" i="5"/>
  <c r="V68"/>
  <c r="V61"/>
  <c r="V60"/>
  <c r="V55"/>
  <c r="V26"/>
  <c r="V25"/>
  <c r="V20"/>
  <c r="V19"/>
  <c r="V18"/>
  <c r="V17"/>
  <c r="V16"/>
  <c r="V15"/>
  <c r="V14"/>
  <c r="W14" s="1"/>
  <c r="V13"/>
  <c r="V12"/>
  <c r="V11"/>
  <c r="V8"/>
  <c r="V66" s="1"/>
  <c r="V72" s="1"/>
  <c r="V7"/>
  <c r="V60" i="6"/>
  <c r="V55"/>
  <c r="V8"/>
  <c r="V66" s="1"/>
  <c r="V72" s="1"/>
  <c r="V7"/>
  <c r="V63" i="7"/>
  <c r="V60"/>
  <c r="V55"/>
  <c r="V22"/>
  <c r="W22" s="1"/>
  <c r="V21"/>
  <c r="V21" i="17" s="1"/>
  <c r="V20" i="7"/>
  <c r="V19"/>
  <c r="V18"/>
  <c r="V18" i="17" s="1"/>
  <c r="V17" i="7"/>
  <c r="V16"/>
  <c r="V15"/>
  <c r="V8"/>
  <c r="V66" s="1"/>
  <c r="V72" s="1"/>
  <c r="V7"/>
  <c r="V60" i="8"/>
  <c r="V55"/>
  <c r="V8"/>
  <c r="V66" s="1"/>
  <c r="V72" s="1"/>
  <c r="V7"/>
  <c r="W71" i="9"/>
  <c r="X71" s="1"/>
  <c r="V60"/>
  <c r="V55"/>
  <c r="V29"/>
  <c r="W29" s="1"/>
  <c r="V8"/>
  <c r="V66" s="1"/>
  <c r="V72" s="1"/>
  <c r="V7"/>
  <c r="V55" i="10"/>
  <c r="V29"/>
  <c r="V8"/>
  <c r="V66" s="1"/>
  <c r="V72" s="1"/>
  <c r="V7"/>
  <c r="V60" i="11"/>
  <c r="V55"/>
  <c r="V29"/>
  <c r="W29" s="1"/>
  <c r="V8"/>
  <c r="V66" s="1"/>
  <c r="V72" s="1"/>
  <c r="V7"/>
  <c r="V63" i="12"/>
  <c r="V60"/>
  <c r="V55"/>
  <c r="V8"/>
  <c r="V66" s="1"/>
  <c r="V72" s="1"/>
  <c r="V7"/>
  <c r="V60" i="13"/>
  <c r="V55"/>
  <c r="V8"/>
  <c r="V66" s="1"/>
  <c r="V72" s="1"/>
  <c r="V7"/>
  <c r="V71" i="14"/>
  <c r="W71" s="1"/>
  <c r="X71" s="1"/>
  <c r="V63"/>
  <c r="V60"/>
  <c r="V55"/>
  <c r="V29"/>
  <c r="W29" s="1"/>
  <c r="V8"/>
  <c r="V66" s="1"/>
  <c r="V72" s="1"/>
  <c r="V7"/>
  <c r="V68" i="15"/>
  <c r="W68" s="1"/>
  <c r="X68" s="1"/>
  <c r="X68" i="17" s="1"/>
  <c r="V60" i="15"/>
  <c r="V55"/>
  <c r="V29"/>
  <c r="W29" s="1"/>
  <c r="V8"/>
  <c r="V66" s="1"/>
  <c r="V72" s="1"/>
  <c r="V7"/>
  <c r="V60" i="16"/>
  <c r="V55"/>
  <c r="V8"/>
  <c r="V66" s="1"/>
  <c r="V72" s="1"/>
  <c r="V7"/>
  <c r="V71" i="4"/>
  <c r="W71" s="1"/>
  <c r="X71" s="1"/>
  <c r="V63"/>
  <c r="V60"/>
  <c r="V55"/>
  <c r="V8"/>
  <c r="V66" s="1"/>
  <c r="V72" s="1"/>
  <c r="V7"/>
  <c r="T60" i="5"/>
  <c r="T55"/>
  <c r="T8"/>
  <c r="T66" s="1"/>
  <c r="T72" s="1"/>
  <c r="T7"/>
  <c r="T60" i="6"/>
  <c r="T55"/>
  <c r="T8"/>
  <c r="T66" s="1"/>
  <c r="T72" s="1"/>
  <c r="T7"/>
  <c r="T63" i="7"/>
  <c r="T60"/>
  <c r="T55"/>
  <c r="T8"/>
  <c r="T66" s="1"/>
  <c r="T72" s="1"/>
  <c r="T7"/>
  <c r="T60" i="8"/>
  <c r="T55"/>
  <c r="T8"/>
  <c r="T66" s="1"/>
  <c r="T72" s="1"/>
  <c r="T7"/>
  <c r="T60" i="9"/>
  <c r="T55"/>
  <c r="T8"/>
  <c r="T66" s="1"/>
  <c r="T72" s="1"/>
  <c r="T7"/>
  <c r="T60" i="10"/>
  <c r="T55"/>
  <c r="T8"/>
  <c r="T66" s="1"/>
  <c r="T72" s="1"/>
  <c r="T7"/>
  <c r="T60" i="11"/>
  <c r="T55"/>
  <c r="T8"/>
  <c r="T66" s="1"/>
  <c r="T72" s="1"/>
  <c r="T7"/>
  <c r="T63" i="12"/>
  <c r="T60"/>
  <c r="T55"/>
  <c r="T8"/>
  <c r="T66" s="1"/>
  <c r="T72" s="1"/>
  <c r="T7"/>
  <c r="T60" i="13"/>
  <c r="T55"/>
  <c r="T8"/>
  <c r="T66" s="1"/>
  <c r="T72" s="1"/>
  <c r="T7"/>
  <c r="T63" i="14"/>
  <c r="T60"/>
  <c r="T55"/>
  <c r="T8"/>
  <c r="T66" s="1"/>
  <c r="T72" s="1"/>
  <c r="T7"/>
  <c r="T60" i="15"/>
  <c r="T55"/>
  <c r="T8"/>
  <c r="T66" s="1"/>
  <c r="T72" s="1"/>
  <c r="T7"/>
  <c r="T60" i="16"/>
  <c r="T55"/>
  <c r="T8"/>
  <c r="T66" s="1"/>
  <c r="T72" s="1"/>
  <c r="T7"/>
  <c r="T63" i="4"/>
  <c r="T60"/>
  <c r="T55"/>
  <c r="T8"/>
  <c r="T66" s="1"/>
  <c r="T72" s="1"/>
  <c r="T7"/>
  <c r="S63" i="5"/>
  <c r="R63"/>
  <c r="S60"/>
  <c r="R60"/>
  <c r="S55"/>
  <c r="R55"/>
  <c r="S8"/>
  <c r="S66" s="1"/>
  <c r="S72" s="1"/>
  <c r="R8"/>
  <c r="R66" s="1"/>
  <c r="R72" s="1"/>
  <c r="S7"/>
  <c r="R7"/>
  <c r="S63" i="6"/>
  <c r="S60"/>
  <c r="R60"/>
  <c r="S55"/>
  <c r="R55"/>
  <c r="S8"/>
  <c r="S66" s="1"/>
  <c r="S72" s="1"/>
  <c r="R8"/>
  <c r="R66" s="1"/>
  <c r="R72" s="1"/>
  <c r="S7"/>
  <c r="R7"/>
  <c r="S63" i="7"/>
  <c r="R63"/>
  <c r="S60"/>
  <c r="R60"/>
  <c r="S55"/>
  <c r="R55"/>
  <c r="S8"/>
  <c r="S66" s="1"/>
  <c r="S72" s="1"/>
  <c r="R8"/>
  <c r="R66" s="1"/>
  <c r="R72" s="1"/>
  <c r="S7"/>
  <c r="R7"/>
  <c r="S63" i="8"/>
  <c r="S60"/>
  <c r="R60"/>
  <c r="S55"/>
  <c r="R55"/>
  <c r="S8"/>
  <c r="S66" s="1"/>
  <c r="S72" s="1"/>
  <c r="R8"/>
  <c r="R66" s="1"/>
  <c r="R72" s="1"/>
  <c r="S7"/>
  <c r="R7"/>
  <c r="S63" i="9"/>
  <c r="S60"/>
  <c r="R60"/>
  <c r="S55"/>
  <c r="R55"/>
  <c r="S8"/>
  <c r="S66" s="1"/>
  <c r="S72" s="1"/>
  <c r="R8"/>
  <c r="R66" s="1"/>
  <c r="R72" s="1"/>
  <c r="S7"/>
  <c r="R7"/>
  <c r="S63" i="10"/>
  <c r="S60"/>
  <c r="R60"/>
  <c r="S55"/>
  <c r="R55"/>
  <c r="S8"/>
  <c r="S66" s="1"/>
  <c r="S72" s="1"/>
  <c r="R8"/>
  <c r="R66" s="1"/>
  <c r="R72" s="1"/>
  <c r="S7"/>
  <c r="R7"/>
  <c r="S63" i="11"/>
  <c r="S60"/>
  <c r="R60"/>
  <c r="S55"/>
  <c r="R55"/>
  <c r="S8"/>
  <c r="S66" s="1"/>
  <c r="S72" s="1"/>
  <c r="R8"/>
  <c r="R66" s="1"/>
  <c r="R72" s="1"/>
  <c r="S7"/>
  <c r="R7"/>
  <c r="S63" i="12"/>
  <c r="R63"/>
  <c r="S60"/>
  <c r="R60"/>
  <c r="S55"/>
  <c r="R55"/>
  <c r="S8"/>
  <c r="S66" s="1"/>
  <c r="S72" s="1"/>
  <c r="R8"/>
  <c r="R66" s="1"/>
  <c r="R72" s="1"/>
  <c r="S7"/>
  <c r="R7"/>
  <c r="S63" i="13"/>
  <c r="S60"/>
  <c r="R60"/>
  <c r="S55"/>
  <c r="R55"/>
  <c r="S8"/>
  <c r="S66" s="1"/>
  <c r="S72" s="1"/>
  <c r="R8"/>
  <c r="R66" s="1"/>
  <c r="R72" s="1"/>
  <c r="S7"/>
  <c r="R7"/>
  <c r="S63" i="14"/>
  <c r="R63"/>
  <c r="S60"/>
  <c r="R60"/>
  <c r="S55"/>
  <c r="R55"/>
  <c r="S8"/>
  <c r="S66" s="1"/>
  <c r="S72" s="1"/>
  <c r="R8"/>
  <c r="R66" s="1"/>
  <c r="R72" s="1"/>
  <c r="S7"/>
  <c r="R7"/>
  <c r="S63" i="15"/>
  <c r="S60"/>
  <c r="R60"/>
  <c r="S55"/>
  <c r="R55"/>
  <c r="S8"/>
  <c r="S66" s="1"/>
  <c r="S72" s="1"/>
  <c r="R8"/>
  <c r="R66" s="1"/>
  <c r="R72" s="1"/>
  <c r="S7"/>
  <c r="R7"/>
  <c r="S63" i="16"/>
  <c r="S60"/>
  <c r="R60"/>
  <c r="S55"/>
  <c r="R55"/>
  <c r="S8"/>
  <c r="S66" s="1"/>
  <c r="S72" s="1"/>
  <c r="R8"/>
  <c r="R66" s="1"/>
  <c r="R72" s="1"/>
  <c r="S7"/>
  <c r="R7"/>
  <c r="S63" i="4"/>
  <c r="R63"/>
  <c r="S60"/>
  <c r="R60"/>
  <c r="S55"/>
  <c r="R55"/>
  <c r="S8"/>
  <c r="S66" s="1"/>
  <c r="S72" s="1"/>
  <c r="R8"/>
  <c r="R66" s="1"/>
  <c r="R72" s="1"/>
  <c r="S7"/>
  <c r="R7"/>
  <c r="W67" i="3"/>
  <c r="X67" s="1"/>
  <c r="X63"/>
  <c r="W63"/>
  <c r="V63"/>
  <c r="W61"/>
  <c r="X61" s="1"/>
  <c r="X60" s="1"/>
  <c r="W60"/>
  <c r="V60"/>
  <c r="X55"/>
  <c r="W55"/>
  <c r="V55"/>
  <c r="W42"/>
  <c r="X42" s="1"/>
  <c r="W41"/>
  <c r="X41" s="1"/>
  <c r="W40"/>
  <c r="X40" s="1"/>
  <c r="W35"/>
  <c r="X35" s="1"/>
  <c r="W32"/>
  <c r="X32" s="1"/>
  <c r="W31"/>
  <c r="X31" s="1"/>
  <c r="W29"/>
  <c r="X29" s="1"/>
  <c r="W24"/>
  <c r="X24" s="1"/>
  <c r="W22"/>
  <c r="W22" i="17" s="1"/>
  <c r="W10" i="3"/>
  <c r="X10" s="1"/>
  <c r="W9"/>
  <c r="X9" s="1"/>
  <c r="V8"/>
  <c r="V66" s="1"/>
  <c r="V72" s="1"/>
  <c r="V7"/>
  <c r="T63"/>
  <c r="T60"/>
  <c r="T55"/>
  <c r="T8"/>
  <c r="T66" s="1"/>
  <c r="T72" s="1"/>
  <c r="T7"/>
  <c r="S63"/>
  <c r="R63"/>
  <c r="S60"/>
  <c r="R60"/>
  <c r="S55"/>
  <c r="R55"/>
  <c r="S8"/>
  <c r="S66" s="1"/>
  <c r="S72" s="1"/>
  <c r="R8"/>
  <c r="R66" s="1"/>
  <c r="R72" s="1"/>
  <c r="S7"/>
  <c r="R7"/>
  <c r="W71" i="2"/>
  <c r="X71" s="1"/>
  <c r="X63"/>
  <c r="W63"/>
  <c r="W61"/>
  <c r="X61" s="1"/>
  <c r="X60" s="1"/>
  <c r="W60"/>
  <c r="X55"/>
  <c r="W55"/>
  <c r="W42"/>
  <c r="X42" s="1"/>
  <c r="W41"/>
  <c r="X41" s="1"/>
  <c r="W40"/>
  <c r="X40" s="1"/>
  <c r="W35"/>
  <c r="X35" s="1"/>
  <c r="W33"/>
  <c r="X33" s="1"/>
  <c r="W32"/>
  <c r="X32" s="1"/>
  <c r="W31"/>
  <c r="X31" s="1"/>
  <c r="W29"/>
  <c r="X29" s="1"/>
  <c r="W24"/>
  <c r="X24" s="1"/>
  <c r="W21"/>
  <c r="X21" s="1"/>
  <c r="W10"/>
  <c r="X10" s="1"/>
  <c r="W9"/>
  <c r="X9" s="1"/>
  <c r="X8" s="1"/>
  <c r="W8"/>
  <c r="W66" s="1"/>
  <c r="W72" s="1"/>
  <c r="W7"/>
  <c r="V63"/>
  <c r="V60"/>
  <c r="V55"/>
  <c r="V8"/>
  <c r="V66" s="1"/>
  <c r="V72" s="1"/>
  <c r="V7"/>
  <c r="U63"/>
  <c r="U60"/>
  <c r="U55"/>
  <c r="U8"/>
  <c r="U66" s="1"/>
  <c r="U72" s="1"/>
  <c r="U7"/>
  <c r="T63"/>
  <c r="T60"/>
  <c r="T55"/>
  <c r="T8"/>
  <c r="T66" s="1"/>
  <c r="T72" s="1"/>
  <c r="T7"/>
  <c r="U55" i="1"/>
  <c r="X71"/>
  <c r="W71"/>
  <c r="X64"/>
  <c r="W64"/>
  <c r="W64" i="17" s="1"/>
  <c r="X63" i="1"/>
  <c r="W63"/>
  <c r="W63" i="17" s="1"/>
  <c r="V63" i="1"/>
  <c r="V63" i="17" s="1"/>
  <c r="X61" i="1"/>
  <c r="W61"/>
  <c r="W61" i="17" s="1"/>
  <c r="X60" i="1"/>
  <c r="W60"/>
  <c r="V60"/>
  <c r="X55"/>
  <c r="W55"/>
  <c r="V55"/>
  <c r="X42"/>
  <c r="W42"/>
  <c r="X41"/>
  <c r="W41"/>
  <c r="X40"/>
  <c r="W40"/>
  <c r="W40" i="17" s="1"/>
  <c r="V39" i="1"/>
  <c r="X39" s="1"/>
  <c r="V38"/>
  <c r="X38" s="1"/>
  <c r="V37"/>
  <c r="X37" s="1"/>
  <c r="X36"/>
  <c r="X36" i="17" s="1"/>
  <c r="X35" i="1"/>
  <c r="W35"/>
  <c r="X32"/>
  <c r="W32"/>
  <c r="X31"/>
  <c r="W31"/>
  <c r="X29"/>
  <c r="W29"/>
  <c r="X24"/>
  <c r="X23"/>
  <c r="X10"/>
  <c r="W10"/>
  <c r="X9"/>
  <c r="W9"/>
  <c r="V8"/>
  <c r="V7"/>
  <c r="V66" s="1"/>
  <c r="V72" s="1"/>
  <c r="T63"/>
  <c r="T60"/>
  <c r="T55"/>
  <c r="T8"/>
  <c r="T7"/>
  <c r="T66" s="1"/>
  <c r="T72" s="1"/>
  <c r="S63"/>
  <c r="R63"/>
  <c r="S60"/>
  <c r="R60"/>
  <c r="S55"/>
  <c r="R55"/>
  <c r="S8"/>
  <c r="R8"/>
  <c r="S7"/>
  <c r="S66" s="1"/>
  <c r="S72" s="1"/>
  <c r="R7"/>
  <c r="R66" s="1"/>
  <c r="R72" s="1"/>
  <c r="X29" i="15" l="1"/>
  <c r="W8"/>
  <c r="V29" i="17"/>
  <c r="X26" i="7"/>
  <c r="X26" i="17" s="1"/>
  <c r="X25" i="7"/>
  <c r="X25" i="17" s="1"/>
  <c r="W21" i="7"/>
  <c r="X21" s="1"/>
  <c r="W18"/>
  <c r="X18" s="1"/>
  <c r="W58" i="8"/>
  <c r="W59" i="17"/>
  <c r="X58" i="8"/>
  <c r="X59" i="17"/>
  <c r="X57" i="8"/>
  <c r="X58" i="17"/>
  <c r="W57" i="8"/>
  <c r="W58" i="17"/>
  <c r="W29" i="10"/>
  <c r="V8" i="17"/>
  <c r="V68"/>
  <c r="W68"/>
  <c r="X24"/>
  <c r="W29"/>
  <c r="W35"/>
  <c r="T60"/>
  <c r="U60"/>
  <c r="T55"/>
  <c r="T8"/>
  <c r="U55"/>
  <c r="X10" i="16"/>
  <c r="W60" i="17"/>
  <c r="X62" i="15"/>
  <c r="X62" i="17" s="1"/>
  <c r="X8" i="15"/>
  <c r="X63" i="17"/>
  <c r="X64"/>
  <c r="V60"/>
  <c r="X8" i="13"/>
  <c r="X66"/>
  <c r="X72" s="1"/>
  <c r="X7"/>
  <c r="X29" i="12"/>
  <c r="X28" i="10"/>
  <c r="X28" i="17" s="1"/>
  <c r="W71"/>
  <c r="Y34" i="3"/>
  <c r="X34" i="17"/>
  <c r="Y34"/>
  <c r="X42"/>
  <c r="X35" i="6"/>
  <c r="X35" i="17" s="1"/>
  <c r="X33"/>
  <c r="X32"/>
  <c r="X31"/>
  <c r="X21" i="6"/>
  <c r="T7" i="17"/>
  <c r="T66" s="1"/>
  <c r="V55"/>
  <c r="X70" i="5"/>
  <c r="X70" i="17" s="1"/>
  <c r="X71" i="5"/>
  <c r="X71" i="17" s="1"/>
  <c r="X67"/>
  <c r="X56" i="5"/>
  <c r="X41" i="17"/>
  <c r="X40"/>
  <c r="W23"/>
  <c r="T72"/>
  <c r="X61"/>
  <c r="X60" s="1"/>
  <c r="X23" i="4"/>
  <c r="W67" i="17"/>
  <c r="U8"/>
  <c r="W24"/>
  <c r="W42"/>
  <c r="W41"/>
  <c r="W33"/>
  <c r="W32"/>
  <c r="W31"/>
  <c r="V7"/>
  <c r="V66" s="1"/>
  <c r="V72" s="1"/>
  <c r="X8" i="1"/>
  <c r="X7" s="1"/>
  <c r="X66" s="1"/>
  <c r="X72" s="1"/>
  <c r="Z8" i="17"/>
  <c r="Z7" s="1"/>
  <c r="X29" i="14"/>
  <c r="X8" s="1"/>
  <c r="W8"/>
  <c r="X29" i="11"/>
  <c r="X8" s="1"/>
  <c r="W8"/>
  <c r="X29" i="9"/>
  <c r="X8" s="1"/>
  <c r="W8"/>
  <c r="X22" i="7"/>
  <c r="X8" s="1"/>
  <c r="W8"/>
  <c r="X14" i="5"/>
  <c r="X8" s="1"/>
  <c r="W8"/>
  <c r="W72" i="4"/>
  <c r="X22" i="3"/>
  <c r="X22" i="17" s="1"/>
  <c r="W8" i="3"/>
  <c r="X8"/>
  <c r="X66" i="2"/>
  <c r="X72" s="1"/>
  <c r="X7"/>
  <c r="W36" i="1"/>
  <c r="W36" i="17" s="1"/>
  <c r="W37" i="1"/>
  <c r="W38"/>
  <c r="W39"/>
  <c r="Y41"/>
  <c r="Y23"/>
  <c r="U8" i="16"/>
  <c r="Y9"/>
  <c r="Y10"/>
  <c r="Y24"/>
  <c r="Y29"/>
  <c r="Y31"/>
  <c r="Y32"/>
  <c r="Y33"/>
  <c r="Y35"/>
  <c r="Y40"/>
  <c r="Y41"/>
  <c r="Y42"/>
  <c r="Y8" s="1"/>
  <c r="U55"/>
  <c r="Y55"/>
  <c r="U60"/>
  <c r="Y61"/>
  <c r="Y60"/>
  <c r="U63"/>
  <c r="U66"/>
  <c r="U72"/>
  <c r="U8" i="15"/>
  <c r="Y9"/>
  <c r="Y10"/>
  <c r="Y22"/>
  <c r="Y24"/>
  <c r="Y29"/>
  <c r="Y31"/>
  <c r="Y32"/>
  <c r="Y33"/>
  <c r="Y35"/>
  <c r="Y40"/>
  <c r="Y41"/>
  <c r="Y42"/>
  <c r="U55"/>
  <c r="Y55"/>
  <c r="U60"/>
  <c r="Y61"/>
  <c r="Y62"/>
  <c r="Y62" i="17" s="1"/>
  <c r="Y60" i="15"/>
  <c r="U63"/>
  <c r="U66"/>
  <c r="Y68"/>
  <c r="Y68" i="17" s="1"/>
  <c r="U72" i="15"/>
  <c r="U8" i="14"/>
  <c r="Y9"/>
  <c r="Y10"/>
  <c r="Y24"/>
  <c r="Y29"/>
  <c r="Y31"/>
  <c r="Y32"/>
  <c r="Y35"/>
  <c r="Y40"/>
  <c r="Y41"/>
  <c r="Y42"/>
  <c r="U55"/>
  <c r="Y55"/>
  <c r="U60"/>
  <c r="Y61"/>
  <c r="Y60"/>
  <c r="U63"/>
  <c r="U66"/>
  <c r="Y71"/>
  <c r="U72"/>
  <c r="U8" i="13"/>
  <c r="Y9"/>
  <c r="Y10"/>
  <c r="Y21"/>
  <c r="Y24"/>
  <c r="Y29"/>
  <c r="Y31"/>
  <c r="Y32"/>
  <c r="Y35"/>
  <c r="Y40"/>
  <c r="U55"/>
  <c r="Y55"/>
  <c r="U60"/>
  <c r="Y61"/>
  <c r="Y60"/>
  <c r="U63"/>
  <c r="U66"/>
  <c r="U72"/>
  <c r="U8" i="12"/>
  <c r="Y9"/>
  <c r="Y10"/>
  <c r="Y24"/>
  <c r="Y29"/>
  <c r="Y31"/>
  <c r="Y32"/>
  <c r="Y35"/>
  <c r="Y40"/>
  <c r="Y41"/>
  <c r="Y42"/>
  <c r="U55"/>
  <c r="Y55"/>
  <c r="U60"/>
  <c r="Y61"/>
  <c r="Y60"/>
  <c r="U63"/>
  <c r="Y63"/>
  <c r="U66"/>
  <c r="U72"/>
  <c r="U8" i="11"/>
  <c r="Y9"/>
  <c r="Y10"/>
  <c r="Y21"/>
  <c r="Y24"/>
  <c r="Y29"/>
  <c r="Y31"/>
  <c r="Y32"/>
  <c r="Y35"/>
  <c r="Y40"/>
  <c r="Y41"/>
  <c r="Y42"/>
  <c r="U55"/>
  <c r="Y55"/>
  <c r="U60"/>
  <c r="Y61"/>
  <c r="Y60"/>
  <c r="U63"/>
  <c r="U66"/>
  <c r="Y71"/>
  <c r="U72"/>
  <c r="U8" i="10"/>
  <c r="Y9"/>
  <c r="Y10"/>
  <c r="Y24"/>
  <c r="Y28"/>
  <c r="Y28" i="17" s="1"/>
  <c r="Y31" i="10"/>
  <c r="Y32"/>
  <c r="Y35"/>
  <c r="Y40"/>
  <c r="Y41"/>
  <c r="Y42"/>
  <c r="U55"/>
  <c r="Y55"/>
  <c r="U60"/>
  <c r="Y61"/>
  <c r="Y60"/>
  <c r="U63"/>
  <c r="U66"/>
  <c r="U72"/>
  <c r="U8" i="9"/>
  <c r="Y9"/>
  <c r="Y10"/>
  <c r="Y24"/>
  <c r="Y29"/>
  <c r="Y31"/>
  <c r="Y32"/>
  <c r="Y33"/>
  <c r="Y35"/>
  <c r="Y40"/>
  <c r="Y42"/>
  <c r="Y8" s="1"/>
  <c r="U55"/>
  <c r="Y55"/>
  <c r="U60"/>
  <c r="Y61"/>
  <c r="Y60"/>
  <c r="U63"/>
  <c r="U66"/>
  <c r="Y71"/>
  <c r="U72"/>
  <c r="U8" i="8"/>
  <c r="Y23"/>
  <c r="Y24"/>
  <c r="Y29"/>
  <c r="Y31"/>
  <c r="Y32"/>
  <c r="Y33"/>
  <c r="Y35"/>
  <c r="Y40"/>
  <c r="Y41"/>
  <c r="Y42"/>
  <c r="U55"/>
  <c r="U60"/>
  <c r="Y61"/>
  <c r="Y60"/>
  <c r="Y59" s="1"/>
  <c r="U63"/>
  <c r="U66"/>
  <c r="Y71"/>
  <c r="U72"/>
  <c r="U8" i="7"/>
  <c r="Y9"/>
  <c r="Y10"/>
  <c r="Y14"/>
  <c r="Y15"/>
  <c r="Y16"/>
  <c r="Y17"/>
  <c r="Y18"/>
  <c r="Y18" i="17" s="1"/>
  <c r="Y19" i="7"/>
  <c r="Y20"/>
  <c r="Y21"/>
  <c r="Y22"/>
  <c r="Y23"/>
  <c r="Y24"/>
  <c r="Y25"/>
  <c r="Y25" i="17" s="1"/>
  <c r="Y26" i="7"/>
  <c r="Y26" i="17" s="1"/>
  <c r="Y29" i="7"/>
  <c r="Y31"/>
  <c r="Y32"/>
  <c r="Y33"/>
  <c r="Y35"/>
  <c r="Y40"/>
  <c r="Y42"/>
  <c r="U55"/>
  <c r="Y55"/>
  <c r="U60"/>
  <c r="Y61"/>
  <c r="Y60"/>
  <c r="U63"/>
  <c r="Y63"/>
  <c r="U66"/>
  <c r="Y71"/>
  <c r="U72"/>
  <c r="U8" i="6"/>
  <c r="Y10"/>
  <c r="Y21"/>
  <c r="Y21" i="17" s="1"/>
  <c r="Y22" i="6"/>
  <c r="Y24"/>
  <c r="Y31"/>
  <c r="Y32"/>
  <c r="Y33"/>
  <c r="Y35"/>
  <c r="Y40"/>
  <c r="Y41"/>
  <c r="Y42"/>
  <c r="U55"/>
  <c r="Y55"/>
  <c r="Y61"/>
  <c r="Y60"/>
  <c r="U63"/>
  <c r="U66"/>
  <c r="Y71"/>
  <c r="U72"/>
  <c r="U8" i="5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U55"/>
  <c r="Y56"/>
  <c r="Y58"/>
  <c r="U60"/>
  <c r="Y61"/>
  <c r="Y60"/>
  <c r="U63"/>
  <c r="U66"/>
  <c r="Y67"/>
  <c r="Y68"/>
  <c r="Y69"/>
  <c r="Y70"/>
  <c r="Y70" i="17" s="1"/>
  <c r="Y71" i="5"/>
  <c r="Y71" i="17" s="1"/>
  <c r="U72" i="5"/>
  <c r="U8" i="4"/>
  <c r="Y9"/>
  <c r="Y10"/>
  <c r="Y11"/>
  <c r="Y14"/>
  <c r="Y21"/>
  <c r="Y22"/>
  <c r="Y24"/>
  <c r="Y29"/>
  <c r="Y31"/>
  <c r="Y32"/>
  <c r="Y35"/>
  <c r="Y40"/>
  <c r="Y41"/>
  <c r="Y42"/>
  <c r="U55"/>
  <c r="Y56"/>
  <c r="Y55" s="1"/>
  <c r="U60"/>
  <c r="Y61"/>
  <c r="Y60"/>
  <c r="U63"/>
  <c r="Y63"/>
  <c r="Y65"/>
  <c r="U66"/>
  <c r="Y71"/>
  <c r="U72"/>
  <c r="U8" i="3"/>
  <c r="Y9"/>
  <c r="Y10"/>
  <c r="Y22"/>
  <c r="Y22" i="17" s="1"/>
  <c r="Y24" i="3"/>
  <c r="Y24" i="17" s="1"/>
  <c r="Y29" i="3"/>
  <c r="Y31"/>
  <c r="Y32"/>
  <c r="Y35"/>
  <c r="Y40"/>
  <c r="Y41"/>
  <c r="Y42"/>
  <c r="U55"/>
  <c r="Y55"/>
  <c r="U60"/>
  <c r="Y61"/>
  <c r="Y60"/>
  <c r="U63"/>
  <c r="Y63"/>
  <c r="U66"/>
  <c r="Y67"/>
  <c r="Y67" i="17" s="1"/>
  <c r="U72" i="3"/>
  <c r="R8" i="2"/>
  <c r="S8"/>
  <c r="Y9"/>
  <c r="Y10"/>
  <c r="Y21"/>
  <c r="Y24"/>
  <c r="Y29"/>
  <c r="Y31"/>
  <c r="Y31" i="17" s="1"/>
  <c r="Y32" i="2"/>
  <c r="Y32" i="17" s="1"/>
  <c r="Y33" i="2"/>
  <c r="Y33" i="17" s="1"/>
  <c r="Y35" i="2"/>
  <c r="Y40"/>
  <c r="Y41"/>
  <c r="Y41" i="17" s="1"/>
  <c r="Y42" i="2"/>
  <c r="Y42" i="17" s="1"/>
  <c r="R55" i="2"/>
  <c r="S55"/>
  <c r="Y55"/>
  <c r="R60"/>
  <c r="R7" s="1"/>
  <c r="S60"/>
  <c r="S7" s="1"/>
  <c r="Y61"/>
  <c r="Y60" s="1"/>
  <c r="R63"/>
  <c r="S63"/>
  <c r="Y63"/>
  <c r="R66"/>
  <c r="S66"/>
  <c r="Y71"/>
  <c r="R72"/>
  <c r="S72"/>
  <c r="U8" i="1"/>
  <c r="Y9"/>
  <c r="Y10"/>
  <c r="Y24"/>
  <c r="Y29"/>
  <c r="Y31"/>
  <c r="Y32"/>
  <c r="Y35"/>
  <c r="Y36"/>
  <c r="Y36" i="17" s="1"/>
  <c r="Y37" i="1"/>
  <c r="Y38"/>
  <c r="Y39"/>
  <c r="Y40"/>
  <c r="Y40" i="17" s="1"/>
  <c r="Y42" i="1"/>
  <c r="Y55"/>
  <c r="U60"/>
  <c r="Y61"/>
  <c r="U63"/>
  <c r="Y64"/>
  <c r="Y71"/>
  <c r="U7" i="7"/>
  <c r="Y64" i="14"/>
  <c r="Y63" s="1"/>
  <c r="U7"/>
  <c r="U7" i="1"/>
  <c r="U66"/>
  <c r="U72"/>
  <c r="U7" i="4"/>
  <c r="U7" i="6"/>
  <c r="U7" i="10"/>
  <c r="U7" i="11"/>
  <c r="U7" i="15"/>
  <c r="U7" i="3"/>
  <c r="U7" i="5"/>
  <c r="U7" i="8"/>
  <c r="U7" i="9"/>
  <c r="U7" i="12"/>
  <c r="U7" i="13"/>
  <c r="U7" i="16"/>
  <c r="Y8" i="1"/>
  <c r="Y8" i="5"/>
  <c r="Y8" i="3"/>
  <c r="Y66"/>
  <c r="Y72"/>
  <c r="Y7"/>
  <c r="Y8" i="7"/>
  <c r="Y66"/>
  <c r="Y72"/>
  <c r="Y7"/>
  <c r="Y8" i="6"/>
  <c r="Y7"/>
  <c r="Y66"/>
  <c r="Y72"/>
  <c r="Y8" i="15"/>
  <c r="Y7"/>
  <c r="Y66"/>
  <c r="Y72"/>
  <c r="Y8" i="14"/>
  <c r="Y8" i="13"/>
  <c r="Y66"/>
  <c r="Y72"/>
  <c r="Y7"/>
  <c r="Y8" i="12"/>
  <c r="Y66"/>
  <c r="Y72"/>
  <c r="Y7"/>
  <c r="Y8" i="11"/>
  <c r="Y7"/>
  <c r="Y66"/>
  <c r="Y72"/>
  <c r="W66" i="15" l="1"/>
  <c r="W72" s="1"/>
  <c r="W7"/>
  <c r="Y58" i="8"/>
  <c r="Y59" i="17"/>
  <c r="U63"/>
  <c r="X56" i="8"/>
  <c r="X55" s="1"/>
  <c r="X57" i="17"/>
  <c r="W56" i="8"/>
  <c r="W57" i="17"/>
  <c r="X29" i="10"/>
  <c r="Y29" s="1"/>
  <c r="Y8" s="1"/>
  <c r="W8"/>
  <c r="Y29" i="17"/>
  <c r="X29"/>
  <c r="U7"/>
  <c r="U66" s="1"/>
  <c r="U72" s="1"/>
  <c r="X8" i="16"/>
  <c r="X60" i="15"/>
  <c r="X8" i="12"/>
  <c r="X8" i="10"/>
  <c r="Y35" i="17"/>
  <c r="X8" i="6"/>
  <c r="X56" i="17"/>
  <c r="X55" s="1"/>
  <c r="X55" i="5"/>
  <c r="X23" i="17"/>
  <c r="Y23" i="4"/>
  <c r="Y8" s="1"/>
  <c r="X8"/>
  <c r="Y23" i="17"/>
  <c r="Y60" i="1"/>
  <c r="Y61" i="17"/>
  <c r="Y60" s="1"/>
  <c r="Y63" i="1"/>
  <c r="Y63" i="17" s="1"/>
  <c r="Y64"/>
  <c r="AA8"/>
  <c r="AA7" s="1"/>
  <c r="W66" i="14"/>
  <c r="W72" s="1"/>
  <c r="W7"/>
  <c r="X66"/>
  <c r="X72" s="1"/>
  <c r="X7"/>
  <c r="W66" i="11"/>
  <c r="W72" s="1"/>
  <c r="W7"/>
  <c r="X66"/>
  <c r="X72" s="1"/>
  <c r="X7"/>
  <c r="W66" i="9"/>
  <c r="W72" s="1"/>
  <c r="W7"/>
  <c r="X66"/>
  <c r="X72" s="1"/>
  <c r="X7"/>
  <c r="W66" i="7"/>
  <c r="W72" s="1"/>
  <c r="W7"/>
  <c r="X66"/>
  <c r="X72" s="1"/>
  <c r="X7"/>
  <c r="W66" i="5"/>
  <c r="W72" s="1"/>
  <c r="W7"/>
  <c r="X66"/>
  <c r="X72" s="1"/>
  <c r="X7"/>
  <c r="Y66" i="4"/>
  <c r="Y72" s="1"/>
  <c r="Y7"/>
  <c r="X66" i="3"/>
  <c r="X72" s="1"/>
  <c r="X7"/>
  <c r="W66"/>
  <c r="W72" s="1"/>
  <c r="W7"/>
  <c r="W8" i="1"/>
  <c r="W7" s="1"/>
  <c r="W66" s="1"/>
  <c r="W72" s="1"/>
  <c r="Y7" i="16"/>
  <c r="Y66"/>
  <c r="Y72" s="1"/>
  <c r="Y7" i="14"/>
  <c r="Y66"/>
  <c r="Y72" s="1"/>
  <c r="Y7" i="9"/>
  <c r="Y66"/>
  <c r="Y72" s="1"/>
  <c r="Y55" i="5"/>
  <c r="Y66"/>
  <c r="Y72" s="1"/>
  <c r="Y7"/>
  <c r="Y8" i="2"/>
  <c r="Y7"/>
  <c r="Y66"/>
  <c r="Y72" s="1"/>
  <c r="Y7" i="1"/>
  <c r="Y66" s="1"/>
  <c r="Y72" s="1"/>
  <c r="Y57" i="8" l="1"/>
  <c r="Y58" i="17"/>
  <c r="W55" i="8"/>
  <c r="W56" i="17"/>
  <c r="W55" s="1"/>
  <c r="W66" i="10"/>
  <c r="W72" s="1"/>
  <c r="W7"/>
  <c r="Y7"/>
  <c r="Y66"/>
  <c r="Y72" s="1"/>
  <c r="X66" i="16"/>
  <c r="X72" s="1"/>
  <c r="X7"/>
  <c r="X66" i="15"/>
  <c r="X72" s="1"/>
  <c r="X7"/>
  <c r="X66" i="12"/>
  <c r="X72" s="1"/>
  <c r="X7"/>
  <c r="X66" i="10"/>
  <c r="X72" s="1"/>
  <c r="X7"/>
  <c r="X66" i="6"/>
  <c r="X72" s="1"/>
  <c r="X7"/>
  <c r="X66" i="4"/>
  <c r="X72" s="1"/>
  <c r="X7"/>
  <c r="X11" i="17"/>
  <c r="X12"/>
  <c r="X13"/>
  <c r="X14"/>
  <c r="X15"/>
  <c r="X16"/>
  <c r="X17"/>
  <c r="X18"/>
  <c r="X19"/>
  <c r="X20"/>
  <c r="X21"/>
  <c r="W10"/>
  <c r="W11"/>
  <c r="W12"/>
  <c r="W13"/>
  <c r="W14"/>
  <c r="W15"/>
  <c r="W16"/>
  <c r="W17"/>
  <c r="W18"/>
  <c r="W19"/>
  <c r="W20"/>
  <c r="W21"/>
  <c r="X10" i="8"/>
  <c r="X10" i="17" s="1"/>
  <c r="Y10" i="8"/>
  <c r="Y10" i="17"/>
  <c r="X9" i="8"/>
  <c r="X9" i="17" s="1"/>
  <c r="X8" s="1"/>
  <c r="X7" s="1"/>
  <c r="X66" s="1"/>
  <c r="X72" s="1"/>
  <c r="W9"/>
  <c r="W8"/>
  <c r="W7"/>
  <c r="W66" s="1"/>
  <c r="W72" s="1"/>
  <c r="W8" i="8"/>
  <c r="W7" s="1"/>
  <c r="W66"/>
  <c r="W72" s="1"/>
  <c r="Y56" l="1"/>
  <c r="Y57" i="17"/>
  <c r="X8" i="8"/>
  <c r="Y9"/>
  <c r="Y55" l="1"/>
  <c r="Y56" i="17"/>
  <c r="Y55" s="1"/>
  <c r="Y9"/>
  <c r="Y8" s="1"/>
  <c r="Y7" s="1"/>
  <c r="Y66" s="1"/>
  <c r="Y72" s="1"/>
  <c r="Y8" i="8"/>
  <c r="X66"/>
  <c r="X72" s="1"/>
  <c r="X7"/>
  <c r="Y7" l="1"/>
  <c r="Y66"/>
  <c r="Y72" s="1"/>
</calcChain>
</file>

<file path=xl/sharedStrings.xml><?xml version="1.0" encoding="utf-8"?>
<sst xmlns="http://schemas.openxmlformats.org/spreadsheetml/2006/main" count="7287" uniqueCount="451">
  <si>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</si>
  <si>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</si>
  <si>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</si>
  <si>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</si>
  <si>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</si>
  <si>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</si>
  <si>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</si>
  <si>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</si>
  <si>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</si>
  <si>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</si>
  <si>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</si>
  <si>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</si>
  <si>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</si>
  <si>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</si>
  <si>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</si>
  <si>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</si>
  <si>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</si>
  <si>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</si>
  <si>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</si>
  <si>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</si>
  <si>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</si>
  <si>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</si>
  <si>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</si>
  <si>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</si>
  <si>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</si>
  <si>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</si>
  <si>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</si>
  <si>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</si>
  <si>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</si>
  <si>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</si>
  <si>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</si>
  <si>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</si>
  <si>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</si>
  <si>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</si>
  <si>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</si>
  <si>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</si>
  <si>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</si>
  <si>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</si>
  <si>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</si>
  <si>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</si>
  <si>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</si>
  <si>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6 октября 2003 г. №131-ФЗ "Об общих принципах организации местного самоуправления в Российской Федерации"</t>
  </si>
  <si>
    <t>статья 14</t>
  </si>
  <si>
    <t>01.01.2006, не установлен</t>
  </si>
  <si>
    <t xml:space="preserve">Закон ЧР от 18 октября 2004 г. №19 "Об организации местного самоуправления в Чувашской Республике" </t>
  </si>
  <si>
    <t>статья 8</t>
  </si>
  <si>
    <t>1.1.2.</t>
  </si>
  <si>
    <t>финансирование муниципальных учреждений</t>
  </si>
  <si>
    <t>РП-А-0200</t>
  </si>
  <si>
    <t>1.1.3.</t>
  </si>
  <si>
    <t>РП-А-0300</t>
  </si>
  <si>
    <t>1.1.4.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</si>
  <si>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</si>
  <si>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</si>
  <si>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</si>
  <si>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</si>
  <si>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</si>
  <si>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</si>
  <si>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</si>
  <si>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</si>
  <si>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</si>
  <si>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</si>
  <si>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</si>
  <si>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</si>
  <si>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</si>
  <si>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</si>
  <si>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</si>
  <si>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</si>
  <si>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</si>
  <si>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</si>
  <si>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</si>
  <si>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</si>
  <si>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</si>
  <si>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</si>
  <si>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0406</t>
  </si>
  <si>
    <t>Абз 4.подп.4 п.1.ст.14</t>
  </si>
  <si>
    <t>01.01.2006,не установлен</t>
  </si>
  <si>
    <t>Абз.4 подп.4 п.1 ст.8</t>
  </si>
  <si>
    <t>1.1.12.</t>
  </si>
  <si>
    <t>РП-А-1200</t>
  </si>
  <si>
    <t>Абз.5 подп.5 п.5 ст.14</t>
  </si>
  <si>
    <t>Абз.5 подп.5 п.1 ст.8</t>
  </si>
  <si>
    <t>1.1.13.</t>
  </si>
  <si>
    <t>РП-А-1300</t>
  </si>
  <si>
    <t>1003</t>
  </si>
  <si>
    <t>Абз.6 подп.6 п.1 ст.14</t>
  </si>
  <si>
    <t>Абз.6 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</si>
  <si>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</si>
  <si>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</si>
  <si>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</si>
  <si>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</si>
  <si>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</si>
  <si>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</si>
  <si>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</si>
  <si>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</si>
  <si>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</si>
  <si>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</si>
  <si>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</si>
  <si>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</si>
  <si>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</si>
  <si>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Федеральный закон от 6 октября 2003 г. №131-ФЗ "Об общих принципах организации местного самоуправления в Российской Федерации" </t>
  </si>
  <si>
    <t>Абз.10 подп.9 п.1 ст.14</t>
  </si>
  <si>
    <t>Закон ЧР от 18 октября 2004 г. №19 "Об организации местного самоуправления в Чувашской Республике"  Закон ЧР от 25 ноября 2005Г. №47 "О пожарной безопасности в ЧР"</t>
  </si>
  <si>
    <t>Абз.9 подп.9 п.1 ст.8  п.5-6 ст. 5</t>
  </si>
  <si>
    <t>01.01.2006, не установлен 10.12..2005,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</si>
  <si>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</si>
  <si>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</si>
  <si>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</si>
  <si>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</si>
  <si>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</si>
  <si>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</si>
  <si>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</si>
  <si>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Абз.12 подп.11 п.1 ст.14</t>
  </si>
  <si>
    <t>Закон ЧР от 18 октября 2004 г. №19 "Об организации местного самоуправления в Чувашской Республике" Закон ЧР от 15.06.1998 Г. №11 "О библиотечном деле"</t>
  </si>
  <si>
    <t xml:space="preserve">Абз.11 подп.11 п.1, ст.8 статья 5 </t>
  </si>
  <si>
    <t xml:space="preserve">01.01.2006, не установлен 26.06.1998, не установлен 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</si>
  <si>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</si>
  <si>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</si>
  <si>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</si>
  <si>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Абз.22 подп.19,1 п .1 ст.15</t>
  </si>
  <si>
    <t>Абз.18 подп.18 п.1 ст.9</t>
  </si>
  <si>
    <t>1.1.21.</t>
  </si>
  <si>
    <t>РП-А-2100</t>
  </si>
  <si>
    <t>Абз.23 подп.19.2 п .1 ст.15</t>
  </si>
  <si>
    <t>статья 9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</si>
  <si>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</si>
  <si>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</si>
  <si>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</si>
  <si>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</si>
  <si>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</si>
  <si>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</si>
  <si>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Абз.30 подп.26  п .1 ст.15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</si>
  <si>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</si>
  <si>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</si>
  <si>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</si>
  <si>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Закон ЧР от 8 октября 2001 г. №47"О физической культуре и спорте в ЧР"</t>
  </si>
  <si>
    <t>статья 7</t>
  </si>
  <si>
    <t>19.10.2001, не установлен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</si>
  <si>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</si>
  <si>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</si>
  <si>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</si>
  <si>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</si>
  <si>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</si>
  <si>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</si>
  <si>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</si>
  <si>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</si>
  <si>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</si>
  <si>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</si>
  <si>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</si>
  <si>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</si>
  <si>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</si>
  <si>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Абз.16 подп.15 п .1 ст.15</t>
  </si>
  <si>
    <t>Абз.15 подп.15 п.1 ст.9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</si>
  <si>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</si>
  <si>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</si>
  <si>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</si>
  <si>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</si>
  <si>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</si>
  <si>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</si>
  <si>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</si>
  <si>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</si>
  <si>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</si>
  <si>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</si>
  <si>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</si>
  <si>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</si>
  <si>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</si>
  <si>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</si>
  <si>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</si>
  <si>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</si>
  <si>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</si>
  <si>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</si>
  <si>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</si>
  <si>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</si>
  <si>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</si>
  <si>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</si>
  <si>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</si>
  <si>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</si>
  <si>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</si>
  <si>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</si>
  <si>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</si>
  <si>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</si>
  <si>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</si>
  <si>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 xml:space="preserve">Абз.9 подп.8 п.1 ст.14 </t>
  </si>
  <si>
    <t xml:space="preserve">Абз.8 подп.8 п.1  ст.8                                </t>
  </si>
  <si>
    <t xml:space="preserve">01.01.2006, не установлен  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</si>
  <si>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</si>
  <si>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</si>
  <si>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</si>
  <si>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</si>
  <si>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</si>
  <si>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</si>
  <si>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</si>
  <si>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</si>
  <si>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</si>
  <si>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</si>
  <si>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</si>
  <si>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</si>
  <si>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</si>
  <si>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</si>
  <si>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</si>
  <si>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обеспечение жильем малоимущих, проживающих в поселениях и нуждающихся в улучшении жилищных условий.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</si>
  <si>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</si>
  <si>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</si>
  <si>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</si>
  <si>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0203</t>
  </si>
  <si>
    <t>Абз.31 подп.29 п.1 ст.14</t>
  </si>
  <si>
    <t>1.4.</t>
  </si>
  <si>
    <t>РП-Г</t>
  </si>
  <si>
    <t>ИТОГО расходные обязательства поселений</t>
  </si>
  <si>
    <t xml:space="preserve"> </t>
  </si>
  <si>
    <t xml:space="preserve">Начальник финансового отдела </t>
  </si>
  <si>
    <t xml:space="preserve">Глава Александровского сельского поселения </t>
  </si>
  <si>
    <t xml:space="preserve">админситрации Моргаушского района </t>
  </si>
  <si>
    <t>администрации Моргаушского района</t>
  </si>
  <si>
    <t xml:space="preserve">Р.И.Ананьева </t>
  </si>
  <si>
    <t>0411             0412</t>
  </si>
  <si>
    <t xml:space="preserve">Воинский учет </t>
  </si>
  <si>
    <t>Пункт 1 статьи 11 Закона ЧР</t>
  </si>
  <si>
    <t xml:space="preserve">Глава Большесундырского сельского поселения </t>
  </si>
  <si>
    <t>0104</t>
  </si>
  <si>
    <t>0411      0412</t>
  </si>
  <si>
    <t xml:space="preserve">Глава Ильинского сельского поселения </t>
  </si>
  <si>
    <t>0411                             0412</t>
  </si>
  <si>
    <t xml:space="preserve">Глава Кадикасинского сельского поселения </t>
  </si>
  <si>
    <t>0107</t>
  </si>
  <si>
    <t>0411               0412</t>
  </si>
  <si>
    <t xml:space="preserve">Глава Москакасинского сельского поселения </t>
  </si>
  <si>
    <t>0411                                      0412</t>
  </si>
  <si>
    <t xml:space="preserve">Глава Сятракасинского сельского поселения </t>
  </si>
  <si>
    <t>0411                                                  0412</t>
  </si>
  <si>
    <t xml:space="preserve">Глава Тороаевского сельского поселения </t>
  </si>
  <si>
    <t xml:space="preserve">Глава Хорнойского  сельского поселения </t>
  </si>
  <si>
    <t>0411                               0412</t>
  </si>
  <si>
    <t>0411                                       0412</t>
  </si>
  <si>
    <t xml:space="preserve">Глава Шатьмапосинского сельского поселения </t>
  </si>
  <si>
    <t>0411                              0412</t>
  </si>
  <si>
    <t xml:space="preserve">Глава Юнгинского сельского поселения </t>
  </si>
  <si>
    <t>0411                                    0412</t>
  </si>
  <si>
    <t xml:space="preserve">Глава Юськасинского сельского поселения </t>
  </si>
  <si>
    <t xml:space="preserve">Глава Ярабайкасинского сельского поселения </t>
  </si>
  <si>
    <t>0411                                               0412</t>
  </si>
  <si>
    <t xml:space="preserve">Глава Ярославского  сельского поселения </t>
  </si>
  <si>
    <t>0411                0412</t>
  </si>
  <si>
    <t>01.01.2009, не установлен</t>
  </si>
  <si>
    <t>Решения Собрания депутатов Алесандровского сельского поселения от 107.12.2009 г. № С-28/1</t>
  </si>
  <si>
    <t>01.01.2010 г -31.12.2010 г</t>
  </si>
  <si>
    <t>Решения Собрания депутатов  Ильинского сельского поселения от 17.12.2009 г. №С-31/1</t>
  </si>
  <si>
    <t>Решения Собрания депутатов  Кадикасинского сельского поселения от 13.17.2009г. №С-25/1</t>
  </si>
  <si>
    <t>Решения Собрания депутатов  Москакасинского сельского поселения от 18.12.2009 г. № 35/1</t>
  </si>
  <si>
    <t>Решения Собрания депутатов Сятракасинского сельского поселения от 21.12.2009 г №С-31/1</t>
  </si>
  <si>
    <t>Решения Собрания депутатов Тораевского   сельского поселения от 21.12.2009 г. №С-26/1</t>
  </si>
  <si>
    <t>Решения Собрания депутатов  Хорнойского сельского поселения от 18.12.2009 г. №С-32/1</t>
  </si>
  <si>
    <t>Решения Собрания депутатов  Чуманкасинского сельского поселения от 21.12.2009 г. № С-30/1</t>
  </si>
  <si>
    <t>Решения Собрания депутатов  Шатьмапосинского сельского поселения от 21.12.2009 г. №С-35/1</t>
  </si>
  <si>
    <t>Решения Собрания депутатов  Юнгинского сельского поселения от 17.12.2009 г. №С-34/1</t>
  </si>
  <si>
    <t>Решения Собрания депутатов Юськасинского  сельского поселения от 17.12.2009 г. №С-37/1</t>
  </si>
  <si>
    <t>Решения Собрания депутатов Ярабайкасинского  сельского поселения от 21.12.2009 г. №С-28/1</t>
  </si>
  <si>
    <t>Решения Собрания депутатов  Ярославского сельского поселения от 21.12.2009 г. №С-21/1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</si>
  <si>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</si>
  <si>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РП-Г-5200</t>
  </si>
  <si>
    <t>0114      0503</t>
  </si>
  <si>
    <t>0412</t>
  </si>
  <si>
    <t>0309</t>
  </si>
  <si>
    <t>РП-Б-4300</t>
  </si>
  <si>
    <t>РП-Б-4400</t>
  </si>
  <si>
    <t>РП-Б-4500</t>
  </si>
  <si>
    <t>РП-Б-4600</t>
  </si>
  <si>
    <t>0502</t>
  </si>
  <si>
    <t>Абз.4 подп.4 п.1 ст.9</t>
  </si>
  <si>
    <t>Всего расходов поселения</t>
  </si>
  <si>
    <t>0112</t>
  </si>
  <si>
    <t>Развитие улично-дорожной сети</t>
  </si>
  <si>
    <t>Абз.5  п.1 ст.6</t>
  </si>
  <si>
    <t>статья 17</t>
  </si>
  <si>
    <t xml:space="preserve">            0502</t>
  </si>
  <si>
    <t>0411
0412</t>
  </si>
  <si>
    <t xml:space="preserve">0406
</t>
  </si>
  <si>
    <t>С.Г. Никифорова</t>
  </si>
  <si>
    <t>А.В. Лаптев</t>
  </si>
  <si>
    <t>Р.И. Ананьева</t>
  </si>
  <si>
    <t>Ю.В. Перцев</t>
  </si>
  <si>
    <t>Г.Г. Лебедев</t>
  </si>
  <si>
    <t>Н.А. Павлов</t>
  </si>
  <si>
    <t>Ю.А. Кожевников</t>
  </si>
  <si>
    <t>М.В. Колесникова</t>
  </si>
  <si>
    <t>Н.П. Александров</t>
  </si>
  <si>
    <t>В.В. Фомин</t>
  </si>
  <si>
    <t>С.Н. Иванов</t>
  </si>
  <si>
    <t>В.В. Голубев</t>
  </si>
  <si>
    <t>Г.Я. Кожевников</t>
  </si>
  <si>
    <t>А.Н. Матросов</t>
  </si>
  <si>
    <t>0309
0310</t>
  </si>
  <si>
    <t>Решения Собрания депутатов Ярабайкасинского  сельского поселения от 21.12.2009 г. №С-28/2</t>
  </si>
  <si>
    <t>0501</t>
  </si>
  <si>
    <t>Решения Собрания депутатов Алесандровского сельского поселения от 107.12.2009 г. № С-28/3</t>
  </si>
  <si>
    <t>Решения Собрания депутатов Алесандровского сельского поселения от 107.12.2009 г. № С-28/4</t>
  </si>
  <si>
    <t>Решения Собрания депутатов Алесандровского сельского поселения от 107.12.2009 г. № С-28/5</t>
  </si>
  <si>
    <t>Решения Собрания депутатов  Ильинского сельского поселения от 17.12.2009 г. №С-31/2</t>
  </si>
  <si>
    <t>Решения Собрания депутатов  Москакасинского сельского поселения от 18.12.2009 г. № 35/4</t>
  </si>
  <si>
    <t>Решения Собрания депутатов Орининского  сельского поселения от 19.12.2009 г. №С-31/4</t>
  </si>
  <si>
    <t>0409</t>
  </si>
  <si>
    <t>Абз.5 подп.5 п.5 ст.15</t>
  </si>
  <si>
    <t>Ремонт объектов соц-культ сферы</t>
  </si>
  <si>
    <t>Господдержка молодых граждан ЧР</t>
  </si>
  <si>
    <t>0111</t>
  </si>
  <si>
    <t>Возмещение расходов на уплату налога на имущество</t>
  </si>
  <si>
    <t>1403</t>
  </si>
  <si>
    <t>Абз.5 подп.5 п.1 ст.9</t>
  </si>
  <si>
    <t>заплани-ровано (2010 г.)</t>
  </si>
  <si>
    <t>фактически исполнено (2010 г.)</t>
  </si>
  <si>
    <t>финансовый год  2014</t>
  </si>
  <si>
    <t>отчетный  финансовый 
год</t>
  </si>
  <si>
    <t>запланировано (2010 г.)</t>
  </si>
  <si>
    <t>запланиро-вано (2010 г.)</t>
  </si>
  <si>
    <t>Реестр расходных обязательств Александровского сельского поселения Моргаушского района Чувашской Республики</t>
  </si>
  <si>
    <t>Реестр расходных обязательств Большесундырского сельского поселения Моргаушского района Чувашской Республики</t>
  </si>
  <si>
    <t>Реестр расходных обязательств Ильинского сельского поселения Моргаушского района Чувашской Республики</t>
  </si>
  <si>
    <t>Реестр расходных обязательств Кадикасинского сельского поселения Моргаушского района Чувашской Республики</t>
  </si>
  <si>
    <t>Реестр расходных обязательств Моргаушского  сельского поселения Моргаушского района Чувашской Республики</t>
  </si>
  <si>
    <t>Реестр расходных обязательств Москакасинского  сельского поселения Моргаушского района Чувашской Республики</t>
  </si>
  <si>
    <t>Реестр расходных обязательств Орининского сельского поселения Моргаушского района Чувашской Республики</t>
  </si>
  <si>
    <t>А.С. Волков</t>
  </si>
  <si>
    <t>Реестр расходных обязательств Сятракасинского сельского поселения Моргаушского района Чувашской Республики</t>
  </si>
  <si>
    <t>Реестр расходных обязательств Тораевского сельского поселения Моргаушского района Чувашской Республики</t>
  </si>
  <si>
    <t>Реестр расходных обязательств Хорнойского сельского поселения Моргаушского района Чувашской Республики</t>
  </si>
  <si>
    <t xml:space="preserve">
0310</t>
  </si>
  <si>
    <t>1.3.1.</t>
  </si>
  <si>
    <t>1.3.2.</t>
  </si>
  <si>
    <t>Абз.6 подп.6 п.1 ст.13</t>
  </si>
  <si>
    <t xml:space="preserve">Глава Орининского сельского поселения </t>
  </si>
  <si>
    <t xml:space="preserve">
0112
</t>
  </si>
  <si>
    <t>Абз 4.подп.4 п.1.ст.15</t>
  </si>
  <si>
    <t>Абз.4 подп.4 п.1 ст.10</t>
  </si>
  <si>
    <t>Абз 4.подп.4 п.1.ст.13</t>
  </si>
  <si>
    <t>Абз.4 подп.4 п.1 ст.7</t>
  </si>
  <si>
    <t xml:space="preserve">       0503</t>
  </si>
  <si>
    <t xml:space="preserve">                 0503</t>
  </si>
  <si>
    <t xml:space="preserve">                     0503</t>
  </si>
  <si>
    <t xml:space="preserve">                            0503</t>
  </si>
  <si>
    <t xml:space="preserve">                                  0503</t>
  </si>
  <si>
    <t xml:space="preserve">                                0503</t>
  </si>
  <si>
    <t xml:space="preserve">                                        0503</t>
  </si>
  <si>
    <t xml:space="preserve">                                          0503</t>
  </si>
  <si>
    <t xml:space="preserve">                                                     0503</t>
  </si>
  <si>
    <t xml:space="preserve">                                    0503</t>
  </si>
  <si>
    <t>Устав Москакасинского сельского поселения Моргаушского района Чувашской Республики</t>
  </si>
  <si>
    <t>Абз.5 пп.4 п.1 ст.7</t>
  </si>
  <si>
    <t>Абз.5 пп.4 п.1 ст.6</t>
  </si>
  <si>
    <t>Абз.6 пп.5 п.1 ст.7</t>
  </si>
  <si>
    <t>Абз.2, пп.1, п.1,  ст. 7</t>
  </si>
  <si>
    <t>Абз.7 пп.6 п.1 ст.7</t>
  </si>
  <si>
    <t>Абз.9 пп.8 п.1 ст.7</t>
  </si>
  <si>
    <t>Абз.10 пп.9 п.1 ст.7</t>
  </si>
  <si>
    <t>Абз.12 пп.11 п.1 ст.7</t>
  </si>
  <si>
    <t>Абз.13 пп.12 п.1 ст.7</t>
  </si>
  <si>
    <t>Абз.14 пп.13 п.1 ст.7</t>
  </si>
  <si>
    <t>Абз.15 пп.14 п.1 ст.7</t>
  </si>
  <si>
    <t>Абз.20 пп.19 п.1 ст.7</t>
  </si>
  <si>
    <t>Абз.21 пп.20 п.1 ст.7</t>
  </si>
  <si>
    <t>Абз.22 пп.21 п.1 ст.7</t>
  </si>
  <si>
    <t>Абз.6, пп.5, п.1, ст.8</t>
  </si>
  <si>
    <t>Абз.13 пп.12, п.1 ст.7</t>
  </si>
  <si>
    <t>Устав Александровского сельского поселения Моргаушского района Чувашской Республики</t>
  </si>
  <si>
    <t>Абз.2, пп.1, п.1,  ст. 8</t>
  </si>
  <si>
    <t>Абз.2, пп.1, п.1,  ст. 9</t>
  </si>
  <si>
    <t>21.11.2005 г -не установлен</t>
  </si>
  <si>
    <t>01.01.2010г.-31.12.2010г.</t>
  </si>
  <si>
    <t>Устав Большесундырского сельского поселения Моргаушского района Чувашской Республики</t>
  </si>
  <si>
    <t>Приме-чание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</si>
  <si>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</si>
  <si>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</si>
  <si>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</si>
  <si>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</si>
  <si>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</si>
  <si>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1.4.1.</t>
  </si>
  <si>
    <t>1.4.2</t>
  </si>
  <si>
    <t>РП-Г-5100</t>
  </si>
  <si>
    <t xml:space="preserve">Решения Собрания депутатов  сельского поселения </t>
  </si>
  <si>
    <t>1.2.2.</t>
  </si>
  <si>
    <t>1.2.3.</t>
  </si>
  <si>
    <t>Код  бюджет-ной классифи-кации (Рз, Прз)</t>
  </si>
  <si>
    <t>Обеспечение жильем молодых семей и молодых специалистов и граждан РФ, проживающих  в с/м, ФЦП "Социальное развитие села до 2012 года"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</si>
  <si>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</si>
  <si>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1.2.1.</t>
  </si>
  <si>
    <t>основе генеральных планов поселения локументации по планировке территории, выдача разрешений на строительство, разрешений на ввод объектов в эксплуатацию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</si>
  <si>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Федерации"</t>
  </si>
  <si>
    <t>создание музеев поселения</t>
  </si>
  <si>
    <t>Решения Собрания депутатов  Б.Сундырского сельского поселения от 09.12.2009 г. №С-3/2</t>
  </si>
  <si>
    <t>Решения Собрания депутатов  Александровского сельского поселения от 09.12.2009 г. №С-3/1</t>
  </si>
  <si>
    <t>1.5.</t>
  </si>
  <si>
    <t>Устав Ильинского сельского поселения Моргаушского района Чувашской Республики</t>
  </si>
  <si>
    <t>Устав Кадикасинского сельского поселения Моргаушского района Чувашской Республики</t>
  </si>
  <si>
    <t>Устав Моргаушского сельского поселения Моргаушского района Чувашской Республики</t>
  </si>
  <si>
    <t>Устав Орининского сельского поселения Моргаушского района Чувашской Республики</t>
  </si>
  <si>
    <t>Устав Сятракасинского сельского поселения Моргаушского района Чувашской Республики</t>
  </si>
  <si>
    <t>Устав Тораевского сельского поселения Моргаушского района Чувашской Республики</t>
  </si>
  <si>
    <t>1.5.1</t>
  </si>
  <si>
    <t>Всег о расходов</t>
  </si>
  <si>
    <t>Устав Хорнойского сельского поселения Моргаушского района Чувашской Республики</t>
  </si>
  <si>
    <t>Устав Чуманкасинского сельского поселения Моргаушского района Чувашской Республики</t>
  </si>
  <si>
    <t>Устав Шатьмапосинского сельского поселения Моргаушского района Чувашской Республики</t>
  </si>
  <si>
    <t>Решение Собрания депутатов  Кадикасинского сельского поселения от 17.12.2009г. №С-25/1</t>
  </si>
  <si>
    <t>Решение Собрания депутатов  Моргаушского сельского поселения от 17.12.2009 г. №С-29/1</t>
  </si>
  <si>
    <t>Решение Собрания депутатов  Москакасинского сельского поселения от 18.12.2009 г. № 35/1</t>
  </si>
  <si>
    <t>Решение Собрания депутатов Орининского  сельского поселения от 19.12.2009 г. №С-31/1</t>
  </si>
  <si>
    <t>Реестр расходных обязательств Чуманкасинского сельского поселения Моргаушского района Чувашской Республики</t>
  </si>
  <si>
    <t>Решение Собрания депутатов  Чуманкасинского сельского поселения от 21.12.2009 г. № С-30/1</t>
  </si>
  <si>
    <t>Реестр расходных обязательств Шатьмапосинского сельского поселения Моргаушского района Чувашской Республики</t>
  </si>
  <si>
    <t>Решение Собрания депутатов  Шатьмапосинского сельского поселения от 21.12.2009 г. №С-35/1</t>
  </si>
  <si>
    <t>Реестр расходных обязательств Юнгинского сельского поселения Моргаушского района Чувашской Республики</t>
  </si>
  <si>
    <t>Устав Юнгинского сельского поселения Моргаушского района Чувашской Республики</t>
  </si>
  <si>
    <t>Решение Собрания депутатов  Юнгинского сельского поселения от 17.12.2009 г. №С-3/2</t>
  </si>
  <si>
    <t>Реестр расходных обязательств Юськасинского сельского поселения Моргаушского района Чувашской Республики</t>
  </si>
  <si>
    <t>Устав Юськасинского сельского поселения Моргаушского района Чувашской Республики</t>
  </si>
  <si>
    <t>Решения Собрания депутатов Юськасинского сельского поселения от 09.12.2009 г. №С-3/2</t>
  </si>
  <si>
    <t>Реестр расходных обязательств Ярабайкасинского сельского поселения Моргаушского района Чувашской Республики</t>
  </si>
  <si>
    <t>Устав Ярабакасинского сельского поселения Моргаушского района Чувашской Республики</t>
  </si>
  <si>
    <t>Решение Собрания депутатов Ярабайкасинского сельского поселения от 21.12.2009г № С-28/1</t>
  </si>
  <si>
    <t>Устав Ярославского сельского поселения Моргаушского района Чувашской Республики</t>
  </si>
  <si>
    <t>Решение Собрания депутатов  Ярославского сельского поселения от 21.12.2009 г. №С-21/1</t>
  </si>
  <si>
    <t>Реестр расходных обязательств Ярославского  сельского поселения Моргаушского района Чувашской Республики</t>
  </si>
  <si>
    <t xml:space="preserve">утверждение генеральных планов поселения, правил землепользования 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 </t>
  </si>
  <si>
    <t>Обеспечение жильем в рамках  ФЦП "Жилище на 2010-2015 годы"</t>
  </si>
  <si>
    <t>Поощрение победителей конкурса на лучшую организацию  труда в сельской местности</t>
  </si>
  <si>
    <t>Капитальный ремонт объектов социально-культурной сферы</t>
  </si>
  <si>
    <t>Поощрение победителей республиканского конкурса "Самое благоустроенное сельское поселение"</t>
  </si>
  <si>
    <t>Проведение аварийно-восстановительных работ</t>
  </si>
  <si>
    <t>Субсидии на возмещение части расходов нлога на имущество</t>
  </si>
  <si>
    <t>Обеспечение жильем в рамках  ФЦП "Жилище на 2011-2015 годы"</t>
  </si>
  <si>
    <t>1.5.2</t>
  </si>
  <si>
    <t>Обеспечение жильем молодых семей и молодых специалистов и граждан РФ, проживающих  в с/м, ФЦП "Социальное развитие села до 2013 года"</t>
  </si>
  <si>
    <t>1.5.3</t>
  </si>
  <si>
    <t>1.5.4</t>
  </si>
  <si>
    <t>1.5.5</t>
  </si>
  <si>
    <t>заплани-ровано (2011 г.)</t>
  </si>
  <si>
    <t>фактически исполнено (2011 г.)</t>
  </si>
  <si>
    <t>текущий финансовый год (2012 г.)</t>
  </si>
  <si>
    <t>очередной финансовый год (2013 г.)</t>
  </si>
  <si>
    <t>1101</t>
  </si>
  <si>
    <t xml:space="preserve">
1403</t>
  </si>
  <si>
    <t>Решение Собрания депутатов Алесандровского сельского поселения от 09.12.2010 г. № С-3/1</t>
  </si>
  <si>
    <t>01.01.2011 г -31.12.2011 г</t>
  </si>
  <si>
    <t>финансовый год 2015</t>
  </si>
  <si>
    <t>Объем средств на исполнение расходного обязательства по всем муниципальным образованиям (тыс. рублей)</t>
  </si>
  <si>
    <t>запланиро-вано 
 (2011 г.)</t>
  </si>
  <si>
    <t>запланировано (2011 г.)</t>
  </si>
  <si>
    <t>финансовый год  2015</t>
  </si>
  <si>
    <t>0501
1403</t>
  </si>
  <si>
    <t>Э.Л. Новикова</t>
  </si>
  <si>
    <t xml:space="preserve">И.о. главы Чуманкасинского сельского поселения </t>
  </si>
  <si>
    <t xml:space="preserve">И.о. главы Моргаушского сельского поселения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</si>
</sst>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</font>
    <font>
      <sz val="11"/>
      <color rgb="FF006100"/>
      <name val="Times New Roman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</cellStyleXfs>
  <cellXfs count="411">
    <xf numFmtId="0" fontId="0" fillId="0" borderId="0" xfId="0"/>
    <xf numFmtId="0" fontId="1" fillId="0" borderId="0" xfId="0" applyFont="1"/>
    <xf numFmtId="0" fontId="7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7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2" fillId="0" borderId="1" xfId="0" applyNumberFormat="1" applyFont="1" applyBorder="1"/>
    <xf numFmtId="0" fontId="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right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/>
    <xf numFmtId="0" fontId="18" fillId="0" borderId="0" xfId="0" applyFont="1"/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 shrinkToFit="1"/>
      <protection locked="0"/>
    </xf>
    <xf numFmtId="49" fontId="22" fillId="0" borderId="1" xfId="0" applyNumberFormat="1" applyFont="1" applyFill="1" applyBorder="1" applyAlignment="1" applyProtection="1">
      <alignment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" xfId="0" applyNumberFormat="1" applyFont="1" applyFill="1" applyBorder="1" applyAlignment="1" applyProtection="1">
      <alignment vertical="center" wrapText="1" shrinkToFi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5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" xfId="0" applyNumberFormat="1" applyFont="1" applyBorder="1" applyAlignment="1">
      <alignment horizontal="justify" vertical="center"/>
    </xf>
    <xf numFmtId="49" fontId="8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49" fontId="22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22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1" applyFont="1" applyBorder="1"/>
    <xf numFmtId="0" fontId="0" fillId="0" borderId="3" xfId="0" applyFont="1" applyBorder="1"/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9" fillId="0" borderId="0" xfId="0" applyFont="1"/>
    <xf numFmtId="0" fontId="1" fillId="0" borderId="13" xfId="0" applyFont="1" applyBorder="1"/>
    <xf numFmtId="0" fontId="0" fillId="0" borderId="0" xfId="0" applyBorder="1"/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26" fillId="0" borderId="0" xfId="0" applyFont="1"/>
    <xf numFmtId="0" fontId="0" fillId="0" borderId="0" xfId="0" applyFont="1"/>
    <xf numFmtId="0" fontId="27" fillId="0" borderId="0" xfId="0" applyFont="1"/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1" xfId="0" applyNumberFormat="1" applyFont="1" applyFill="1" applyBorder="1" applyAlignment="1" applyProtection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1" xfId="0" applyNumberFormat="1" applyFont="1" applyBorder="1" applyAlignment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31" fillId="0" borderId="0" xfId="0" applyFo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 wrapText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14" fillId="0" borderId="0" xfId="0" applyFont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2" applyNumberFormat="1" applyFont="1" applyFill="1" applyBorder="1" applyAlignment="1" applyProtection="1">
      <alignment horizontal="center" vertical="center" wrapText="1"/>
    </xf>
    <xf numFmtId="49" fontId="35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/>
    <xf numFmtId="0" fontId="14" fillId="0" borderId="0" xfId="0" applyFont="1" applyAlignment="1">
      <alignment wrapText="1"/>
    </xf>
    <xf numFmtId="0" fontId="36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36" fillId="0" borderId="1" xfId="0" applyFont="1" applyBorder="1" applyAlignment="1">
      <alignment wrapText="1"/>
    </xf>
    <xf numFmtId="0" fontId="36" fillId="0" borderId="0" xfId="0" applyFont="1"/>
    <xf numFmtId="0" fontId="31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4" fillId="0" borderId="1" xfId="0" applyNumberFormat="1" applyFont="1" applyBorder="1"/>
    <xf numFmtId="49" fontId="14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 shrinkToFit="1"/>
      <protection locked="0"/>
    </xf>
    <xf numFmtId="0" fontId="9" fillId="0" borderId="1" xfId="0" applyNumberFormat="1" applyFont="1" applyFill="1" applyBorder="1" applyAlignment="1" applyProtection="1">
      <alignment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vertical="center" wrapText="1" shrinkToFit="1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" xfId="0" applyNumberFormat="1" applyFont="1" applyFill="1" applyBorder="1" applyAlignment="1" applyProtection="1">
      <alignment vertical="center" wrapText="1" shrinkToFit="1"/>
      <protection locked="0"/>
    </xf>
    <xf numFmtId="49" fontId="14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" xfId="0" applyNumberFormat="1" applyFont="1" applyBorder="1" applyAlignment="1">
      <alignment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49" fontId="14" fillId="0" borderId="1" xfId="0" applyNumberFormat="1" applyFont="1" applyBorder="1" applyAlignment="1">
      <alignment horizontal="justify" vertical="center"/>
    </xf>
    <xf numFmtId="49" fontId="9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/>
    <xf numFmtId="164" fontId="1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" xfId="0" applyNumberFormat="1" applyFont="1" applyBorder="1" applyAlignment="1">
      <alignment horizontal="center" vertical="center"/>
    </xf>
    <xf numFmtId="0" fontId="36" fillId="0" borderId="1" xfId="0" applyFont="1" applyBorder="1"/>
    <xf numFmtId="164" fontId="36" fillId="0" borderId="1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14" fillId="0" borderId="3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 shrinkToFit="1"/>
      <protection locked="0"/>
    </xf>
    <xf numFmtId="0" fontId="9" fillId="0" borderId="8" xfId="0" applyNumberFormat="1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/>
    <xf numFmtId="0" fontId="14" fillId="0" borderId="6" xfId="0" applyFont="1" applyBorder="1" applyAlignment="1"/>
    <xf numFmtId="164" fontId="14" fillId="0" borderId="1" xfId="0" applyNumberFormat="1" applyFont="1" applyBorder="1" applyAlignment="1"/>
    <xf numFmtId="0" fontId="14" fillId="0" borderId="9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/>
    <xf numFmtId="164" fontId="37" fillId="3" borderId="1" xfId="3" applyNumberFormat="1" applyFont="1" applyFill="1" applyBorder="1" applyAlignment="1" applyProtection="1">
      <alignment vertical="center" wrapText="1" shrinkToFit="1"/>
      <protection locked="0"/>
    </xf>
    <xf numFmtId="164" fontId="36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/>
    <xf numFmtId="0" fontId="36" fillId="0" borderId="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49" fontId="36" fillId="0" borderId="1" xfId="0" applyNumberFormat="1" applyFont="1" applyBorder="1"/>
    <xf numFmtId="0" fontId="14" fillId="0" borderId="5" xfId="0" applyFont="1" applyBorder="1" applyAlignment="1">
      <alignment wrapText="1"/>
    </xf>
    <xf numFmtId="0" fontId="14" fillId="0" borderId="5" xfId="0" applyFont="1" applyBorder="1"/>
    <xf numFmtId="0" fontId="36" fillId="0" borderId="1" xfId="0" applyFont="1" applyBorder="1" applyAlignment="1"/>
    <xf numFmtId="164" fontId="36" fillId="0" borderId="1" xfId="0" applyNumberFormat="1" applyFont="1" applyBorder="1" applyAlignment="1"/>
    <xf numFmtId="0" fontId="14" fillId="0" borderId="4" xfId="0" applyFont="1" applyBorder="1" applyAlignment="1">
      <alignment wrapText="1"/>
    </xf>
    <xf numFmtId="0" fontId="14" fillId="0" borderId="4" xfId="0" applyFont="1" applyBorder="1"/>
    <xf numFmtId="14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5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vertical="center" wrapText="1" shrinkToFit="1"/>
      <protection locked="0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Border="1" applyAlignment="1">
      <alignment vertical="center" wrapText="1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2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horizontal="right" wrapText="1" shrinkToFit="1"/>
      <protection locked="0"/>
    </xf>
    <xf numFmtId="164" fontId="14" fillId="0" borderId="1" xfId="0" applyNumberFormat="1" applyFont="1" applyBorder="1" applyAlignment="1">
      <alignment horizontal="right"/>
    </xf>
    <xf numFmtId="164" fontId="9" fillId="0" borderId="3" xfId="0" applyNumberFormat="1" applyFont="1" applyFill="1" applyBorder="1" applyAlignment="1" applyProtection="1">
      <alignment horizontal="right" wrapText="1" shrinkToFit="1"/>
      <protection locked="0"/>
    </xf>
    <xf numFmtId="164" fontId="36" fillId="0" borderId="1" xfId="0" applyNumberFormat="1" applyFont="1" applyBorder="1"/>
    <xf numFmtId="0" fontId="33" fillId="0" borderId="1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2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/>
    <xf numFmtId="0" fontId="10" fillId="0" borderId="0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4" fontId="8" fillId="0" borderId="1" xfId="0" applyNumberFormat="1" applyFont="1" applyFill="1" applyBorder="1" applyAlignment="1" applyProtection="1">
      <alignment vertical="center" wrapText="1" shrinkToFit="1"/>
      <protection locked="0"/>
    </xf>
    <xf numFmtId="49" fontId="21" fillId="0" borderId="3" xfId="0" applyNumberFormat="1" applyFont="1" applyBorder="1" applyAlignment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2" fillId="0" borderId="1" xfId="0" applyFont="1" applyBorder="1"/>
    <xf numFmtId="0" fontId="12" fillId="0" borderId="1" xfId="0" applyFont="1" applyBorder="1" applyAlignment="1"/>
    <xf numFmtId="164" fontId="12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164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" xfId="0" applyNumberFormat="1" applyFont="1" applyBorder="1" applyAlignment="1">
      <alignment vertical="center"/>
    </xf>
    <xf numFmtId="164" fontId="8" fillId="0" borderId="1" xfId="0" applyNumberFormat="1" applyFont="1" applyFill="1" applyBorder="1" applyAlignment="1" applyProtection="1">
      <alignment vertical="center" wrapText="1" shrinkToFit="1"/>
      <protection locked="0"/>
    </xf>
    <xf numFmtId="49" fontId="21" fillId="0" borderId="3" xfId="0" applyNumberFormat="1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vertical="center" wrapText="1" shrinkToFi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/>
    <xf numFmtId="164" fontId="20" fillId="0" borderId="1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6" fillId="0" borderId="0" xfId="1" applyFont="1" applyBorder="1"/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2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2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/>
    <xf numFmtId="164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0" fillId="0" borderId="12" xfId="0" applyFont="1" applyBorder="1"/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/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3" xfId="0" applyFont="1" applyBorder="1"/>
    <xf numFmtId="0" fontId="0" fillId="0" borderId="0" xfId="0" applyFont="1" applyBorder="1"/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Border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4">
    <cellStyle name="Normal_TMP_2" xfId="1"/>
    <cellStyle name="Гиперссылка" xfId="2" builtinId="8"/>
    <cellStyle name="Обычный" xfId="0" builtinId="0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75"/>
  <sheetViews>
    <sheetView tabSelected="1" zoomScale="60" zoomScaleNormal="60" zoomScaleSheetLayoutView="4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31" customWidth="1"/>
    <col min="2" max="2" width="26.5703125" style="31" customWidth="1"/>
    <col min="3" max="3" width="11.140625" style="31" customWidth="1"/>
    <col min="4" max="4" width="9.28515625" style="31" customWidth="1"/>
    <col min="5" max="5" width="3" style="31" hidden="1" customWidth="1"/>
    <col min="6" max="6" width="6.42578125" style="31" hidden="1" customWidth="1"/>
    <col min="7" max="7" width="22.85546875" style="39" customWidth="1"/>
    <col min="8" max="8" width="10.85546875" style="31" customWidth="1"/>
    <col min="9" max="9" width="11.5703125" style="31" customWidth="1"/>
    <col min="10" max="10" width="0.140625" style="31" hidden="1" customWidth="1"/>
    <col min="11" max="11" width="23.85546875" style="31" customWidth="1"/>
    <col min="12" max="12" width="12.7109375" style="31" customWidth="1"/>
    <col min="13" max="13" width="13.85546875" style="31" customWidth="1"/>
    <col min="14" max="14" width="0.140625" style="31" hidden="1" customWidth="1"/>
    <col min="15" max="15" width="19.42578125" style="31" customWidth="1"/>
    <col min="16" max="16" width="11.5703125" style="31" customWidth="1"/>
    <col min="17" max="17" width="15.7109375" style="31" customWidth="1"/>
    <col min="18" max="18" width="0.140625" style="31" hidden="1" customWidth="1"/>
    <col min="19" max="19" width="13.140625" style="31" hidden="1" customWidth="1"/>
    <col min="20" max="20" width="14.28515625" style="31" customWidth="1"/>
    <col min="21" max="21" width="13.7109375" style="31" customWidth="1"/>
    <col min="22" max="22" width="12" style="31" customWidth="1"/>
    <col min="23" max="23" width="13.42578125" style="31" customWidth="1"/>
    <col min="24" max="26" width="11.140625" style="31" customWidth="1"/>
    <col min="27" max="16384" width="9.140625" style="31"/>
  </cols>
  <sheetData>
    <row r="1" spans="1:26">
      <c r="A1" s="26"/>
      <c r="B1" s="26"/>
      <c r="C1" s="26"/>
      <c r="D1" s="27"/>
      <c r="E1" s="26"/>
      <c r="F1" s="26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21"/>
      <c r="Y1" s="121"/>
      <c r="Z1" s="121"/>
    </row>
    <row r="2" spans="1:26" s="89" customFormat="1" ht="20.25" customHeight="1">
      <c r="A2" s="290" t="s">
        <v>314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81" customFormat="1" ht="31.5" customHeight="1">
      <c r="A3" s="119" t="s">
        <v>0</v>
      </c>
      <c r="B3" s="119"/>
      <c r="C3" s="119"/>
      <c r="D3" s="372" t="s">
        <v>380</v>
      </c>
      <c r="E3" s="119" t="s">
        <v>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 t="s">
        <v>443</v>
      </c>
      <c r="S3" s="119"/>
      <c r="T3" s="119"/>
      <c r="U3" s="119"/>
      <c r="V3" s="119"/>
      <c r="W3" s="119"/>
      <c r="X3" s="119"/>
      <c r="Y3" s="119"/>
      <c r="Z3" s="119" t="s">
        <v>368</v>
      </c>
    </row>
    <row r="4" spans="1:26" s="81" customFormat="1" ht="44.25" customHeight="1">
      <c r="A4" s="119"/>
      <c r="B4" s="119"/>
      <c r="C4" s="119"/>
      <c r="D4" s="372"/>
      <c r="E4" s="119"/>
      <c r="F4" s="119" t="s">
        <v>4</v>
      </c>
      <c r="G4" s="119"/>
      <c r="H4" s="119"/>
      <c r="I4" s="119"/>
      <c r="J4" s="119" t="s">
        <v>5</v>
      </c>
      <c r="K4" s="119"/>
      <c r="L4" s="119"/>
      <c r="M4" s="119"/>
      <c r="N4" s="119" t="s">
        <v>6</v>
      </c>
      <c r="O4" s="119"/>
      <c r="P4" s="119"/>
      <c r="Q4" s="119"/>
      <c r="R4" s="376"/>
      <c r="S4" s="119" t="s">
        <v>7</v>
      </c>
      <c r="T4" s="119"/>
      <c r="U4" s="119"/>
      <c r="V4" s="119" t="s">
        <v>436</v>
      </c>
      <c r="W4" s="119" t="s">
        <v>437</v>
      </c>
      <c r="X4" s="119" t="s">
        <v>8</v>
      </c>
      <c r="Y4" s="119"/>
      <c r="Z4" s="119"/>
    </row>
    <row r="5" spans="1:26" s="81" customFormat="1" ht="90.75" customHeight="1">
      <c r="A5" s="119"/>
      <c r="B5" s="119"/>
      <c r="C5" s="119"/>
      <c r="D5" s="372"/>
      <c r="E5" s="119"/>
      <c r="F5" s="101"/>
      <c r="G5" s="101" t="s">
        <v>9</v>
      </c>
      <c r="H5" s="101" t="s">
        <v>10</v>
      </c>
      <c r="I5" s="101" t="s">
        <v>11</v>
      </c>
      <c r="J5" s="101"/>
      <c r="K5" s="101" t="s">
        <v>9</v>
      </c>
      <c r="L5" s="101" t="s">
        <v>10</v>
      </c>
      <c r="M5" s="101" t="s">
        <v>11</v>
      </c>
      <c r="N5" s="101"/>
      <c r="O5" s="101" t="s">
        <v>9</v>
      </c>
      <c r="P5" s="101" t="s">
        <v>10</v>
      </c>
      <c r="Q5" s="101" t="s">
        <v>11</v>
      </c>
      <c r="R5" s="101" t="s">
        <v>308</v>
      </c>
      <c r="S5" s="101" t="s">
        <v>309</v>
      </c>
      <c r="T5" s="101" t="s">
        <v>434</v>
      </c>
      <c r="U5" s="101" t="s">
        <v>435</v>
      </c>
      <c r="V5" s="119"/>
      <c r="W5" s="119"/>
      <c r="X5" s="101" t="s">
        <v>310</v>
      </c>
      <c r="Y5" s="101" t="s">
        <v>446</v>
      </c>
      <c r="Z5" s="119"/>
    </row>
    <row r="6" spans="1:26" s="89" customFormat="1" ht="21.75" customHeight="1">
      <c r="A6" s="101" t="s">
        <v>12</v>
      </c>
      <c r="B6" s="101" t="s">
        <v>13</v>
      </c>
      <c r="C6" s="101" t="s">
        <v>14</v>
      </c>
      <c r="D6" s="84" t="s">
        <v>15</v>
      </c>
      <c r="E6" s="101"/>
      <c r="F6" s="101"/>
      <c r="G6" s="101" t="s">
        <v>16</v>
      </c>
      <c r="H6" s="101" t="s">
        <v>17</v>
      </c>
      <c r="I6" s="101" t="s">
        <v>18</v>
      </c>
      <c r="J6" s="101"/>
      <c r="K6" s="101" t="s">
        <v>19</v>
      </c>
      <c r="L6" s="101" t="s">
        <v>20</v>
      </c>
      <c r="M6" s="101" t="s">
        <v>21</v>
      </c>
      <c r="N6" s="101"/>
      <c r="O6" s="101" t="s">
        <v>22</v>
      </c>
      <c r="P6" s="101" t="s">
        <v>23</v>
      </c>
      <c r="Q6" s="101" t="s">
        <v>24</v>
      </c>
      <c r="R6" s="101" t="s">
        <v>25</v>
      </c>
      <c r="S6" s="101" t="s">
        <v>26</v>
      </c>
      <c r="T6" s="101" t="s">
        <v>25</v>
      </c>
      <c r="U6" s="101" t="s">
        <v>26</v>
      </c>
      <c r="V6" s="101" t="s">
        <v>27</v>
      </c>
      <c r="W6" s="101" t="s">
        <v>28</v>
      </c>
      <c r="X6" s="101" t="s">
        <v>29</v>
      </c>
      <c r="Y6" s="101" t="s">
        <v>30</v>
      </c>
      <c r="Z6" s="101" t="s">
        <v>31</v>
      </c>
    </row>
    <row r="7" spans="1:26" ht="34.5" customHeight="1">
      <c r="A7" s="101" t="s">
        <v>32</v>
      </c>
      <c r="B7" s="335" t="s">
        <v>33</v>
      </c>
      <c r="C7" s="3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302">
        <f t="shared" ref="R7:T7" si="0">SUM(R8,R55,R60,R63)</f>
        <v>2056.5749999999998</v>
      </c>
      <c r="S7" s="302">
        <f t="shared" si="0"/>
        <v>2017.0206599999999</v>
      </c>
      <c r="T7" s="302">
        <f t="shared" si="0"/>
        <v>2189.39</v>
      </c>
      <c r="U7" s="302">
        <f t="shared" ref="U7:Y7" si="1">SUM(U8,U55,U60,U63)</f>
        <v>1732.4199999999996</v>
      </c>
      <c r="V7" s="302">
        <f t="shared" ref="V7:X7" si="2">SUM(V8,V55,V60,V63)</f>
        <v>2588.4</v>
      </c>
      <c r="W7" s="302">
        <f t="shared" si="2"/>
        <v>2240.7619999999997</v>
      </c>
      <c r="X7" s="302">
        <f t="shared" si="2"/>
        <v>2199.6190000000001</v>
      </c>
      <c r="Y7" s="302">
        <f t="shared" si="1"/>
        <v>2586.3134600000008</v>
      </c>
      <c r="Z7" s="384"/>
    </row>
    <row r="8" spans="1:26" ht="63.75">
      <c r="A8" s="29" t="s">
        <v>35</v>
      </c>
      <c r="B8" s="80" t="s">
        <v>36</v>
      </c>
      <c r="C8" s="100" t="s">
        <v>37</v>
      </c>
      <c r="D8" s="294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302">
        <f t="shared" ref="R8:T8" si="3">SUM(R9:R54)</f>
        <v>1943.0550000000001</v>
      </c>
      <c r="S8" s="302">
        <f t="shared" si="3"/>
        <v>1904.43778</v>
      </c>
      <c r="T8" s="302">
        <f t="shared" si="3"/>
        <v>1985.3999999999999</v>
      </c>
      <c r="U8" s="302">
        <f t="shared" ref="U8:Y8" si="4">SUM(U9:U54)</f>
        <v>1557.4999999999998</v>
      </c>
      <c r="V8" s="302">
        <f t="shared" ref="V8:X8" si="5">SUM(V9:V54)</f>
        <v>2456.3000000000002</v>
      </c>
      <c r="W8" s="302">
        <f t="shared" si="5"/>
        <v>2095.4519999999998</v>
      </c>
      <c r="X8" s="302">
        <f t="shared" si="5"/>
        <v>2060.9140000000002</v>
      </c>
      <c r="Y8" s="302">
        <f t="shared" si="4"/>
        <v>2433.7379600000004</v>
      </c>
      <c r="Z8" s="384"/>
    </row>
    <row r="9" spans="1:26" ht="140.25" customHeight="1">
      <c r="A9" s="119" t="s">
        <v>38</v>
      </c>
      <c r="B9" s="120" t="s">
        <v>39</v>
      </c>
      <c r="C9" s="120" t="s">
        <v>40</v>
      </c>
      <c r="D9" s="294" t="s">
        <v>219</v>
      </c>
      <c r="E9" s="58"/>
      <c r="F9" s="58"/>
      <c r="G9" s="385" t="s">
        <v>41</v>
      </c>
      <c r="H9" s="56" t="s">
        <v>42</v>
      </c>
      <c r="I9" s="56" t="s">
        <v>243</v>
      </c>
      <c r="J9" s="58"/>
      <c r="K9" s="386" t="s">
        <v>44</v>
      </c>
      <c r="L9" s="56" t="s">
        <v>45</v>
      </c>
      <c r="M9" s="56" t="s">
        <v>43</v>
      </c>
      <c r="N9" s="58"/>
      <c r="O9" s="386" t="s">
        <v>362</v>
      </c>
      <c r="P9" s="387" t="s">
        <v>349</v>
      </c>
      <c r="Q9" s="61" t="s">
        <v>365</v>
      </c>
      <c r="R9" s="292">
        <v>513.00450000000001</v>
      </c>
      <c r="S9" s="292">
        <v>499.01528000000002</v>
      </c>
      <c r="T9" s="292">
        <v>616.1</v>
      </c>
      <c r="U9" s="292">
        <v>494</v>
      </c>
      <c r="V9" s="292">
        <v>647.29999999999995</v>
      </c>
      <c r="W9" s="292">
        <f>T9*1.06</f>
        <v>653.06600000000003</v>
      </c>
      <c r="X9" s="292">
        <f>V9*1.03</f>
        <v>666.71899999999994</v>
      </c>
      <c r="Y9" s="292">
        <f>W9*1.03</f>
        <v>672.65798000000007</v>
      </c>
      <c r="Z9" s="384"/>
    </row>
    <row r="10" spans="1:26" ht="148.5" customHeight="1">
      <c r="A10" s="119"/>
      <c r="B10" s="120"/>
      <c r="C10" s="120"/>
      <c r="D10" s="294" t="s">
        <v>304</v>
      </c>
      <c r="E10" s="58"/>
      <c r="F10" s="58"/>
      <c r="G10" s="385" t="s">
        <v>41</v>
      </c>
      <c r="H10" s="56" t="s">
        <v>42</v>
      </c>
      <c r="I10" s="56" t="s">
        <v>243</v>
      </c>
      <c r="J10" s="58"/>
      <c r="K10" s="386" t="s">
        <v>44</v>
      </c>
      <c r="L10" s="56" t="s">
        <v>45</v>
      </c>
      <c r="M10" s="56" t="s">
        <v>43</v>
      </c>
      <c r="N10" s="58"/>
      <c r="O10" s="386" t="s">
        <v>362</v>
      </c>
      <c r="P10" s="387" t="s">
        <v>363</v>
      </c>
      <c r="Q10" s="61" t="s">
        <v>365</v>
      </c>
      <c r="R10" s="292"/>
      <c r="S10" s="292"/>
      <c r="T10" s="292">
        <v>3.6</v>
      </c>
      <c r="U10" s="292">
        <v>0</v>
      </c>
      <c r="V10" s="292">
        <v>5</v>
      </c>
      <c r="W10" s="292">
        <f>T10*1.06</f>
        <v>3.8160000000000003</v>
      </c>
      <c r="X10" s="292">
        <f>V10*1.03</f>
        <v>5.15</v>
      </c>
      <c r="Y10" s="292">
        <f>W10*1.03</f>
        <v>3.9304800000000002</v>
      </c>
      <c r="Z10" s="384"/>
    </row>
    <row r="11" spans="1:26" ht="128.25" hidden="1" customHeight="1">
      <c r="A11" s="119"/>
      <c r="B11" s="120"/>
      <c r="C11" s="120"/>
      <c r="D11" s="294" t="s">
        <v>270</v>
      </c>
      <c r="E11" s="58"/>
      <c r="F11" s="58"/>
      <c r="G11" s="385" t="s">
        <v>41</v>
      </c>
      <c r="H11" s="56" t="s">
        <v>42</v>
      </c>
      <c r="I11" s="56" t="s">
        <v>243</v>
      </c>
      <c r="J11" s="58"/>
      <c r="K11" s="386" t="s">
        <v>44</v>
      </c>
      <c r="L11" s="56" t="s">
        <v>45</v>
      </c>
      <c r="M11" s="56" t="s">
        <v>43</v>
      </c>
      <c r="N11" s="58"/>
      <c r="O11" s="386" t="s">
        <v>362</v>
      </c>
      <c r="P11" s="387" t="s">
        <v>364</v>
      </c>
      <c r="Q11" s="61" t="s">
        <v>365</v>
      </c>
      <c r="R11" s="292">
        <v>5</v>
      </c>
      <c r="S11" s="292"/>
      <c r="T11" s="292"/>
      <c r="U11" s="292"/>
      <c r="V11" s="292"/>
      <c r="W11" s="292"/>
      <c r="X11" s="292"/>
      <c r="Y11" s="292"/>
      <c r="Z11" s="384"/>
    </row>
    <row r="12" spans="1:26" ht="25.5" hidden="1">
      <c r="A12" s="101" t="s">
        <v>46</v>
      </c>
      <c r="B12" s="80" t="s">
        <v>47</v>
      </c>
      <c r="C12" s="100" t="s">
        <v>48</v>
      </c>
      <c r="D12" s="29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292"/>
      <c r="S12" s="292"/>
      <c r="T12" s="292"/>
      <c r="U12" s="292"/>
      <c r="V12" s="292"/>
      <c r="W12" s="292"/>
      <c r="X12" s="292"/>
      <c r="Y12" s="292"/>
      <c r="Z12" s="384"/>
    </row>
    <row r="13" spans="1:26" ht="191.25" hidden="1">
      <c r="A13" s="101" t="s">
        <v>49</v>
      </c>
      <c r="B13" s="80" t="s">
        <v>369</v>
      </c>
      <c r="C13" s="100" t="s">
        <v>50</v>
      </c>
      <c r="D13" s="294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292"/>
      <c r="S13" s="292"/>
      <c r="T13" s="292"/>
      <c r="U13" s="292"/>
      <c r="V13" s="292"/>
      <c r="W13" s="292"/>
      <c r="X13" s="292"/>
      <c r="Y13" s="292"/>
      <c r="Z13" s="384"/>
    </row>
    <row r="14" spans="1:26" ht="198" customHeight="1">
      <c r="A14" s="101" t="s">
        <v>51</v>
      </c>
      <c r="B14" s="80" t="s">
        <v>370</v>
      </c>
      <c r="C14" s="100" t="s">
        <v>52</v>
      </c>
      <c r="D14" s="294" t="s">
        <v>224</v>
      </c>
      <c r="E14" s="58"/>
      <c r="F14" s="58"/>
      <c r="G14" s="388" t="s">
        <v>41</v>
      </c>
      <c r="H14" s="106" t="s">
        <v>273</v>
      </c>
      <c r="I14" s="106" t="s">
        <v>243</v>
      </c>
      <c r="J14" s="58"/>
      <c r="K14" s="58" t="s">
        <v>44</v>
      </c>
      <c r="L14" s="106" t="s">
        <v>272</v>
      </c>
      <c r="M14" s="106" t="s">
        <v>43</v>
      </c>
      <c r="N14" s="58"/>
      <c r="O14" s="386" t="s">
        <v>362</v>
      </c>
      <c r="P14" s="58" t="s">
        <v>360</v>
      </c>
      <c r="Q14" s="61" t="s">
        <v>365</v>
      </c>
      <c r="R14" s="292">
        <v>19.37</v>
      </c>
      <c r="S14" s="292">
        <v>19.37</v>
      </c>
      <c r="T14" s="292">
        <v>26.3</v>
      </c>
      <c r="U14" s="292">
        <v>26.3</v>
      </c>
      <c r="V14" s="292">
        <v>0</v>
      </c>
      <c r="W14" s="292">
        <v>0</v>
      </c>
      <c r="X14" s="292">
        <v>0</v>
      </c>
      <c r="Y14" s="292">
        <v>0</v>
      </c>
      <c r="Z14" s="384"/>
    </row>
    <row r="15" spans="1:26" ht="164.25" hidden="1" customHeight="1">
      <c r="A15" s="101" t="s">
        <v>53</v>
      </c>
      <c r="B15" s="80" t="s">
        <v>54</v>
      </c>
      <c r="C15" s="100" t="s">
        <v>55</v>
      </c>
      <c r="D15" s="294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92"/>
      <c r="S15" s="292"/>
      <c r="T15" s="292"/>
      <c r="U15" s="292"/>
      <c r="V15" s="292"/>
      <c r="W15" s="292"/>
      <c r="X15" s="292"/>
      <c r="Y15" s="292"/>
      <c r="Z15" s="384"/>
    </row>
    <row r="16" spans="1:26" ht="117.75" hidden="1" customHeight="1">
      <c r="A16" s="101" t="s">
        <v>56</v>
      </c>
      <c r="B16" s="80" t="s">
        <v>57</v>
      </c>
      <c r="C16" s="100" t="s">
        <v>58</v>
      </c>
      <c r="D16" s="294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92"/>
      <c r="S16" s="292"/>
      <c r="T16" s="292"/>
      <c r="U16" s="292"/>
      <c r="V16" s="292"/>
      <c r="W16" s="292"/>
      <c r="X16" s="292"/>
      <c r="Y16" s="292"/>
      <c r="Z16" s="384"/>
    </row>
    <row r="17" spans="1:26" ht="155.25" hidden="1" customHeight="1">
      <c r="A17" s="101" t="s">
        <v>59</v>
      </c>
      <c r="B17" s="80" t="s">
        <v>60</v>
      </c>
      <c r="C17" s="100" t="s">
        <v>61</v>
      </c>
      <c r="D17" s="294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92"/>
      <c r="S17" s="292"/>
      <c r="T17" s="292"/>
      <c r="U17" s="292"/>
      <c r="V17" s="292"/>
      <c r="W17" s="292"/>
      <c r="X17" s="292"/>
      <c r="Y17" s="292"/>
      <c r="Z17" s="384"/>
    </row>
    <row r="18" spans="1:26" ht="51" hidden="1">
      <c r="A18" s="101" t="s">
        <v>62</v>
      </c>
      <c r="B18" s="80" t="s">
        <v>63</v>
      </c>
      <c r="C18" s="100" t="s">
        <v>64</v>
      </c>
      <c r="D18" s="294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292"/>
      <c r="S18" s="292"/>
      <c r="T18" s="292"/>
      <c r="U18" s="292"/>
      <c r="V18" s="292"/>
      <c r="W18" s="292"/>
      <c r="X18" s="292"/>
      <c r="Y18" s="292"/>
      <c r="Z18" s="384"/>
    </row>
    <row r="19" spans="1:26" ht="56.25" hidden="1" customHeight="1">
      <c r="A19" s="101" t="s">
        <v>65</v>
      </c>
      <c r="B19" s="80" t="s">
        <v>66</v>
      </c>
      <c r="C19" s="100" t="s">
        <v>67</v>
      </c>
      <c r="D19" s="29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92"/>
      <c r="S19" s="292"/>
      <c r="T19" s="292"/>
      <c r="U19" s="292"/>
      <c r="V19" s="292"/>
      <c r="W19" s="292"/>
      <c r="X19" s="292"/>
      <c r="Y19" s="292"/>
      <c r="Z19" s="384"/>
    </row>
    <row r="20" spans="1:26" ht="78.75" hidden="1" customHeight="1">
      <c r="A20" s="101" t="s">
        <v>68</v>
      </c>
      <c r="B20" s="80" t="s">
        <v>69</v>
      </c>
      <c r="C20" s="100" t="s">
        <v>70</v>
      </c>
      <c r="D20" s="29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292"/>
      <c r="S20" s="292"/>
      <c r="T20" s="292"/>
      <c r="U20" s="292"/>
      <c r="V20" s="292"/>
      <c r="W20" s="292"/>
      <c r="X20" s="292"/>
      <c r="Y20" s="292"/>
      <c r="Z20" s="384"/>
    </row>
    <row r="21" spans="1:26" ht="139.5" customHeight="1">
      <c r="A21" s="119" t="s">
        <v>71</v>
      </c>
      <c r="B21" s="389" t="s">
        <v>72</v>
      </c>
      <c r="C21" s="120" t="s">
        <v>73</v>
      </c>
      <c r="D21" s="294" t="s">
        <v>74</v>
      </c>
      <c r="E21" s="58"/>
      <c r="F21" s="58"/>
      <c r="G21" s="388" t="s">
        <v>41</v>
      </c>
      <c r="H21" s="106" t="s">
        <v>75</v>
      </c>
      <c r="I21" s="106" t="s">
        <v>76</v>
      </c>
      <c r="J21" s="58"/>
      <c r="K21" s="58" t="s">
        <v>44</v>
      </c>
      <c r="L21" s="106" t="s">
        <v>77</v>
      </c>
      <c r="M21" s="106" t="s">
        <v>43</v>
      </c>
      <c r="N21" s="58"/>
      <c r="O21" s="58" t="s">
        <v>244</v>
      </c>
      <c r="P21" s="106" t="s">
        <v>347</v>
      </c>
      <c r="Q21" s="61"/>
      <c r="R21" s="292"/>
      <c r="S21" s="292"/>
      <c r="T21" s="292"/>
      <c r="U21" s="292"/>
      <c r="V21" s="292"/>
      <c r="W21" s="292"/>
      <c r="X21" s="292"/>
      <c r="Y21" s="292"/>
      <c r="Z21" s="384"/>
    </row>
    <row r="22" spans="1:26" ht="73.5" customHeight="1">
      <c r="A22" s="119"/>
      <c r="B22" s="389"/>
      <c r="C22" s="120"/>
      <c r="D22" s="294" t="s">
        <v>267</v>
      </c>
      <c r="E22" s="58"/>
      <c r="F22" s="58"/>
      <c r="G22" s="388" t="s">
        <v>41</v>
      </c>
      <c r="H22" s="106" t="s">
        <v>75</v>
      </c>
      <c r="I22" s="106" t="s">
        <v>76</v>
      </c>
      <c r="J22" s="58"/>
      <c r="K22" s="58" t="s">
        <v>44</v>
      </c>
      <c r="L22" s="106" t="s">
        <v>268</v>
      </c>
      <c r="M22" s="106" t="s">
        <v>43</v>
      </c>
      <c r="N22" s="58"/>
      <c r="O22" s="386" t="s">
        <v>362</v>
      </c>
      <c r="P22" s="106" t="s">
        <v>346</v>
      </c>
      <c r="Q22" s="61" t="s">
        <v>365</v>
      </c>
      <c r="R22" s="292">
        <v>167.38728</v>
      </c>
      <c r="S22" s="292">
        <v>164.155</v>
      </c>
      <c r="T22" s="292"/>
      <c r="U22" s="292">
        <v>0</v>
      </c>
      <c r="V22" s="292"/>
      <c r="W22" s="292"/>
      <c r="X22" s="292"/>
      <c r="Y22" s="292"/>
      <c r="Z22" s="384"/>
    </row>
    <row r="23" spans="1:26" ht="93.75" customHeight="1">
      <c r="A23" s="119" t="s">
        <v>78</v>
      </c>
      <c r="B23" s="389" t="s">
        <v>382</v>
      </c>
      <c r="C23" s="120" t="s">
        <v>79</v>
      </c>
      <c r="D23" s="294" t="s">
        <v>300</v>
      </c>
      <c r="E23" s="58"/>
      <c r="F23" s="58"/>
      <c r="G23" s="390" t="s">
        <v>41</v>
      </c>
      <c r="H23" s="391" t="s">
        <v>80</v>
      </c>
      <c r="I23" s="391" t="s">
        <v>76</v>
      </c>
      <c r="J23" s="58"/>
      <c r="K23" s="392" t="s">
        <v>44</v>
      </c>
      <c r="L23" s="391" t="s">
        <v>81</v>
      </c>
      <c r="M23" s="391" t="s">
        <v>43</v>
      </c>
      <c r="N23" s="58"/>
      <c r="O23" s="392" t="s">
        <v>362</v>
      </c>
      <c r="P23" s="106" t="s">
        <v>348</v>
      </c>
      <c r="Q23" s="296"/>
      <c r="R23" s="292"/>
      <c r="S23" s="292"/>
      <c r="T23" s="292">
        <v>0</v>
      </c>
      <c r="U23" s="292">
        <v>0</v>
      </c>
      <c r="V23" s="292">
        <v>431.1</v>
      </c>
      <c r="W23" s="292">
        <v>200.3</v>
      </c>
      <c r="X23" s="292">
        <f>U23*1.06</f>
        <v>0</v>
      </c>
      <c r="Y23" s="292">
        <f>V23*1.06</f>
        <v>456.96600000000007</v>
      </c>
      <c r="Z23" s="384"/>
    </row>
    <row r="24" spans="1:26" ht="104.25" customHeight="1">
      <c r="A24" s="119"/>
      <c r="B24" s="389"/>
      <c r="C24" s="120"/>
      <c r="D24" s="294" t="s">
        <v>335</v>
      </c>
      <c r="E24" s="58"/>
      <c r="F24" s="58"/>
      <c r="G24" s="393"/>
      <c r="H24" s="394"/>
      <c r="I24" s="394"/>
      <c r="J24" s="58"/>
      <c r="K24" s="395"/>
      <c r="L24" s="394"/>
      <c r="M24" s="394"/>
      <c r="N24" s="58"/>
      <c r="O24" s="395"/>
      <c r="P24" s="106" t="s">
        <v>348</v>
      </c>
      <c r="Q24" s="61" t="s">
        <v>365</v>
      </c>
      <c r="R24" s="396">
        <v>193.6</v>
      </c>
      <c r="S24" s="292">
        <v>188.99153000000001</v>
      </c>
      <c r="T24" s="397">
        <v>198.8</v>
      </c>
      <c r="U24" s="292">
        <v>196.4</v>
      </c>
      <c r="V24" s="292">
        <v>0</v>
      </c>
      <c r="W24" s="292">
        <v>0</v>
      </c>
      <c r="X24" s="292">
        <f>V24*1.03</f>
        <v>0</v>
      </c>
      <c r="Y24" s="292">
        <f>W24*1.03</f>
        <v>0</v>
      </c>
      <c r="Z24" s="384"/>
    </row>
    <row r="25" spans="1:26" ht="183.75" hidden="1" customHeight="1">
      <c r="A25" s="101" t="s">
        <v>82</v>
      </c>
      <c r="B25" s="80" t="s">
        <v>371</v>
      </c>
      <c r="C25" s="100" t="s">
        <v>83</v>
      </c>
      <c r="D25" s="294" t="s">
        <v>84</v>
      </c>
      <c r="E25" s="58"/>
      <c r="F25" s="58"/>
      <c r="G25" s="388" t="s">
        <v>41</v>
      </c>
      <c r="H25" s="106" t="s">
        <v>85</v>
      </c>
      <c r="I25" s="106" t="s">
        <v>76</v>
      </c>
      <c r="J25" s="58"/>
      <c r="K25" s="58" t="s">
        <v>44</v>
      </c>
      <c r="L25" s="106" t="s">
        <v>86</v>
      </c>
      <c r="M25" s="106" t="s">
        <v>43</v>
      </c>
      <c r="N25" s="58"/>
      <c r="O25" s="386" t="s">
        <v>362</v>
      </c>
      <c r="P25" s="106" t="s">
        <v>350</v>
      </c>
      <c r="Q25" s="61" t="s">
        <v>365</v>
      </c>
      <c r="R25" s="292"/>
      <c r="S25" s="292"/>
      <c r="T25" s="292"/>
      <c r="U25" s="292"/>
      <c r="V25" s="292"/>
      <c r="W25" s="292"/>
      <c r="X25" s="292"/>
      <c r="Y25" s="292"/>
      <c r="Z25" s="384"/>
    </row>
    <row r="26" spans="1:26" ht="63.75" hidden="1">
      <c r="A26" s="101" t="s">
        <v>87</v>
      </c>
      <c r="B26" s="80" t="s">
        <v>88</v>
      </c>
      <c r="C26" s="100" t="s">
        <v>89</v>
      </c>
      <c r="D26" s="29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292"/>
      <c r="S26" s="292"/>
      <c r="T26" s="292"/>
      <c r="U26" s="292"/>
      <c r="V26" s="292"/>
      <c r="W26" s="292"/>
      <c r="X26" s="292"/>
      <c r="Y26" s="292"/>
      <c r="Z26" s="384"/>
    </row>
    <row r="27" spans="1:26" ht="63.75" hidden="1">
      <c r="A27" s="101" t="s">
        <v>90</v>
      </c>
      <c r="B27" s="80" t="s">
        <v>91</v>
      </c>
      <c r="C27" s="100" t="s">
        <v>92</v>
      </c>
      <c r="D27" s="294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292"/>
      <c r="S27" s="292"/>
      <c r="T27" s="292"/>
      <c r="U27" s="292"/>
      <c r="V27" s="292"/>
      <c r="W27" s="292"/>
      <c r="X27" s="292"/>
      <c r="Y27" s="292"/>
      <c r="Z27" s="384"/>
    </row>
    <row r="28" spans="1:26" ht="177.75" customHeight="1">
      <c r="A28" s="101" t="s">
        <v>93</v>
      </c>
      <c r="B28" s="80" t="s">
        <v>94</v>
      </c>
      <c r="C28" s="100" t="s">
        <v>95</v>
      </c>
      <c r="D28" s="294" t="s">
        <v>262</v>
      </c>
      <c r="E28" s="58"/>
      <c r="F28" s="58"/>
      <c r="G28" s="388" t="s">
        <v>100</v>
      </c>
      <c r="H28" s="106" t="s">
        <v>101</v>
      </c>
      <c r="I28" s="106" t="s">
        <v>76</v>
      </c>
      <c r="J28" s="58"/>
      <c r="K28" s="58" t="s">
        <v>102</v>
      </c>
      <c r="L28" s="106" t="s">
        <v>103</v>
      </c>
      <c r="M28" s="106" t="s">
        <v>104</v>
      </c>
      <c r="N28" s="58"/>
      <c r="O28" s="386" t="s">
        <v>362</v>
      </c>
      <c r="P28" s="106" t="s">
        <v>351</v>
      </c>
      <c r="Q28" s="61" t="s">
        <v>365</v>
      </c>
      <c r="R28" s="292"/>
      <c r="S28" s="292"/>
      <c r="T28" s="292">
        <v>6.9</v>
      </c>
      <c r="U28" s="292">
        <v>6.9</v>
      </c>
      <c r="V28" s="292">
        <v>50</v>
      </c>
      <c r="W28" s="292">
        <v>0</v>
      </c>
      <c r="X28" s="292">
        <v>0</v>
      </c>
      <c r="Y28" s="292">
        <v>0</v>
      </c>
      <c r="Z28" s="384"/>
    </row>
    <row r="29" spans="1:26" ht="142.5" customHeight="1">
      <c r="A29" s="101" t="s">
        <v>96</v>
      </c>
      <c r="B29" s="80" t="s">
        <v>97</v>
      </c>
      <c r="C29" s="100" t="s">
        <v>98</v>
      </c>
      <c r="D29" s="294" t="s">
        <v>99</v>
      </c>
      <c r="E29" s="58"/>
      <c r="F29" s="58"/>
      <c r="G29" s="388" t="s">
        <v>100</v>
      </c>
      <c r="H29" s="106" t="s">
        <v>101</v>
      </c>
      <c r="I29" s="106" t="s">
        <v>76</v>
      </c>
      <c r="J29" s="58"/>
      <c r="K29" s="58" t="s">
        <v>102</v>
      </c>
      <c r="L29" s="106" t="s">
        <v>103</v>
      </c>
      <c r="M29" s="106" t="s">
        <v>104</v>
      </c>
      <c r="N29" s="58"/>
      <c r="O29" s="386" t="s">
        <v>362</v>
      </c>
      <c r="P29" s="106" t="s">
        <v>352</v>
      </c>
      <c r="Q29" s="61" t="s">
        <v>365</v>
      </c>
      <c r="R29" s="292">
        <v>67.653999999999996</v>
      </c>
      <c r="S29" s="292">
        <v>67.653999999999996</v>
      </c>
      <c r="T29" s="292">
        <v>10</v>
      </c>
      <c r="U29" s="292">
        <v>0</v>
      </c>
      <c r="V29" s="292">
        <v>0</v>
      </c>
      <c r="W29" s="292">
        <f>T29*1.1</f>
        <v>11</v>
      </c>
      <c r="X29" s="292">
        <f>V29*1.05</f>
        <v>0</v>
      </c>
      <c r="Y29" s="292">
        <f>W29*1.05</f>
        <v>11.55</v>
      </c>
      <c r="Z29" s="384"/>
    </row>
    <row r="30" spans="1:26" ht="51" hidden="1">
      <c r="A30" s="101" t="s">
        <v>105</v>
      </c>
      <c r="B30" s="80" t="s">
        <v>106</v>
      </c>
      <c r="C30" s="100" t="s">
        <v>107</v>
      </c>
      <c r="D30" s="294"/>
      <c r="E30" s="58"/>
      <c r="F30" s="58"/>
      <c r="G30" s="388"/>
      <c r="H30" s="106"/>
      <c r="I30" s="106"/>
      <c r="J30" s="58"/>
      <c r="K30" s="58"/>
      <c r="L30" s="106"/>
      <c r="M30" s="106"/>
      <c r="N30" s="58"/>
      <c r="O30" s="58"/>
      <c r="P30" s="58"/>
      <c r="Q30" s="58"/>
      <c r="R30" s="292"/>
      <c r="S30" s="292"/>
      <c r="T30" s="292"/>
      <c r="U30" s="292"/>
      <c r="V30" s="292"/>
      <c r="W30" s="292"/>
      <c r="X30" s="292"/>
      <c r="Y30" s="292"/>
      <c r="Z30" s="384"/>
    </row>
    <row r="31" spans="1:26" ht="205.5" customHeight="1">
      <c r="A31" s="101" t="s">
        <v>108</v>
      </c>
      <c r="B31" s="80" t="s">
        <v>109</v>
      </c>
      <c r="C31" s="100" t="s">
        <v>110</v>
      </c>
      <c r="D31" s="294" t="s">
        <v>111</v>
      </c>
      <c r="E31" s="58"/>
      <c r="F31" s="58"/>
      <c r="G31" s="388" t="s">
        <v>41</v>
      </c>
      <c r="H31" s="106" t="s">
        <v>112</v>
      </c>
      <c r="I31" s="106" t="s">
        <v>76</v>
      </c>
      <c r="J31" s="58"/>
      <c r="K31" s="58" t="s">
        <v>113</v>
      </c>
      <c r="L31" s="106" t="s">
        <v>114</v>
      </c>
      <c r="M31" s="106" t="s">
        <v>115</v>
      </c>
      <c r="N31" s="58"/>
      <c r="O31" s="386" t="s">
        <v>362</v>
      </c>
      <c r="P31" s="106" t="s">
        <v>353</v>
      </c>
      <c r="Q31" s="61" t="s">
        <v>365</v>
      </c>
      <c r="R31" s="292">
        <v>120.7</v>
      </c>
      <c r="S31" s="292">
        <v>116.96841999999999</v>
      </c>
      <c r="T31" s="292">
        <v>114.8</v>
      </c>
      <c r="U31" s="292">
        <v>99.3</v>
      </c>
      <c r="V31" s="292">
        <v>140.19999999999999</v>
      </c>
      <c r="W31" s="292">
        <f>T31*1.1</f>
        <v>126.28</v>
      </c>
      <c r="X31" s="292">
        <f>V31*1.05</f>
        <v>147.21</v>
      </c>
      <c r="Y31" s="292">
        <f>W31*1.05</f>
        <v>132.59399999999999</v>
      </c>
      <c r="Z31" s="384"/>
    </row>
    <row r="32" spans="1:26" ht="181.5" customHeight="1">
      <c r="A32" s="101" t="s">
        <v>116</v>
      </c>
      <c r="B32" s="80" t="s">
        <v>117</v>
      </c>
      <c r="C32" s="100" t="s">
        <v>118</v>
      </c>
      <c r="D32" s="294" t="s">
        <v>111</v>
      </c>
      <c r="E32" s="58"/>
      <c r="F32" s="58"/>
      <c r="G32" s="388" t="s">
        <v>41</v>
      </c>
      <c r="H32" s="106" t="s">
        <v>119</v>
      </c>
      <c r="I32" s="106" t="s">
        <v>76</v>
      </c>
      <c r="J32" s="58"/>
      <c r="K32" s="58" t="s">
        <v>44</v>
      </c>
      <c r="L32" s="106" t="s">
        <v>120</v>
      </c>
      <c r="M32" s="106" t="s">
        <v>43</v>
      </c>
      <c r="N32" s="58"/>
      <c r="O32" s="386" t="s">
        <v>362</v>
      </c>
      <c r="P32" s="106" t="s">
        <v>354</v>
      </c>
      <c r="Q32" s="61" t="s">
        <v>365</v>
      </c>
      <c r="R32" s="292">
        <v>690.72884999999997</v>
      </c>
      <c r="S32" s="292">
        <v>684.20218</v>
      </c>
      <c r="T32" s="292">
        <v>648.9</v>
      </c>
      <c r="U32" s="292">
        <v>492.4</v>
      </c>
      <c r="V32" s="292">
        <v>830.7</v>
      </c>
      <c r="W32" s="292">
        <f>T32*1.1</f>
        <v>713.79000000000008</v>
      </c>
      <c r="X32" s="292">
        <f>V32*1.05</f>
        <v>872.23500000000013</v>
      </c>
      <c r="Y32" s="292">
        <f>W32*1.05</f>
        <v>749.47950000000014</v>
      </c>
      <c r="Z32" s="384"/>
    </row>
    <row r="33" spans="1:26" ht="127.5" hidden="1">
      <c r="A33" s="101" t="s">
        <v>121</v>
      </c>
      <c r="B33" s="80" t="s">
        <v>372</v>
      </c>
      <c r="C33" s="100" t="s">
        <v>122</v>
      </c>
      <c r="D33" s="294" t="s">
        <v>111</v>
      </c>
      <c r="E33" s="58"/>
      <c r="F33" s="58"/>
      <c r="G33" s="388" t="s">
        <v>41</v>
      </c>
      <c r="H33" s="106" t="s">
        <v>123</v>
      </c>
      <c r="I33" s="106" t="s">
        <v>76</v>
      </c>
      <c r="J33" s="58"/>
      <c r="K33" s="58" t="s">
        <v>44</v>
      </c>
      <c r="L33" s="106" t="s">
        <v>124</v>
      </c>
      <c r="M33" s="106" t="s">
        <v>43</v>
      </c>
      <c r="N33" s="58"/>
      <c r="O33" s="386" t="s">
        <v>362</v>
      </c>
      <c r="P33" s="106" t="s">
        <v>355</v>
      </c>
      <c r="Q33" s="61" t="s">
        <v>365</v>
      </c>
      <c r="R33" s="292"/>
      <c r="S33" s="292"/>
      <c r="T33" s="292"/>
      <c r="U33" s="292"/>
      <c r="V33" s="292"/>
      <c r="W33" s="292"/>
      <c r="X33" s="292"/>
      <c r="Y33" s="292"/>
      <c r="Z33" s="384"/>
    </row>
    <row r="34" spans="1:26" ht="76.5" hidden="1">
      <c r="A34" s="101" t="s">
        <v>125</v>
      </c>
      <c r="B34" s="80" t="s">
        <v>126</v>
      </c>
      <c r="C34" s="100" t="s">
        <v>127</v>
      </c>
      <c r="D34" s="294" t="s">
        <v>111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292"/>
      <c r="S34" s="292"/>
      <c r="T34" s="292"/>
      <c r="U34" s="292"/>
      <c r="V34" s="292"/>
      <c r="W34" s="292"/>
      <c r="X34" s="292"/>
      <c r="Y34" s="292"/>
      <c r="Z34" s="384"/>
    </row>
    <row r="35" spans="1:26" ht="102">
      <c r="A35" s="101" t="s">
        <v>128</v>
      </c>
      <c r="B35" s="80" t="s">
        <v>129</v>
      </c>
      <c r="C35" s="100" t="s">
        <v>130</v>
      </c>
      <c r="D35" s="294" t="s">
        <v>438</v>
      </c>
      <c r="E35" s="58"/>
      <c r="F35" s="58"/>
      <c r="G35" s="398" t="s">
        <v>41</v>
      </c>
      <c r="H35" s="146" t="s">
        <v>131</v>
      </c>
      <c r="I35" s="146" t="s">
        <v>76</v>
      </c>
      <c r="J35" s="58"/>
      <c r="K35" s="58" t="s">
        <v>44</v>
      </c>
      <c r="L35" s="106" t="s">
        <v>124</v>
      </c>
      <c r="M35" s="106" t="s">
        <v>43</v>
      </c>
      <c r="N35" s="58"/>
      <c r="O35" s="386" t="s">
        <v>362</v>
      </c>
      <c r="P35" s="106" t="s">
        <v>356</v>
      </c>
      <c r="Q35" s="61" t="s">
        <v>365</v>
      </c>
      <c r="R35" s="292">
        <v>4</v>
      </c>
      <c r="S35" s="292">
        <v>3.7709999999999999</v>
      </c>
      <c r="T35" s="292">
        <v>6</v>
      </c>
      <c r="U35" s="292">
        <v>4</v>
      </c>
      <c r="V35" s="292">
        <v>6</v>
      </c>
      <c r="W35" s="292">
        <f t="shared" ref="W35:W41" si="6">V35*1.1</f>
        <v>6.6000000000000005</v>
      </c>
      <c r="X35" s="292">
        <f t="shared" ref="X35:X41" si="7">V35*1.05</f>
        <v>6.3000000000000007</v>
      </c>
      <c r="Y35" s="292">
        <f t="shared" ref="Y35:Y41" si="8">W35*1.05</f>
        <v>6.9300000000000006</v>
      </c>
      <c r="Z35" s="384"/>
    </row>
    <row r="36" spans="1:26" ht="84" customHeight="1">
      <c r="A36" s="101" t="s">
        <v>132</v>
      </c>
      <c r="B36" s="80" t="s">
        <v>133</v>
      </c>
      <c r="C36" s="100" t="s">
        <v>134</v>
      </c>
      <c r="D36" s="294"/>
      <c r="E36" s="58"/>
      <c r="F36" s="58"/>
      <c r="G36" s="398"/>
      <c r="H36" s="146"/>
      <c r="I36" s="146"/>
      <c r="J36" s="58"/>
      <c r="K36" s="58" t="s">
        <v>135</v>
      </c>
      <c r="L36" s="106" t="s">
        <v>136</v>
      </c>
      <c r="M36" s="106" t="s">
        <v>137</v>
      </c>
      <c r="N36" s="58"/>
      <c r="O36" s="58" t="s">
        <v>440</v>
      </c>
      <c r="P36" s="58"/>
      <c r="Q36" s="61" t="s">
        <v>441</v>
      </c>
      <c r="R36" s="292"/>
      <c r="S36" s="292"/>
      <c r="T36" s="292"/>
      <c r="U36" s="292"/>
      <c r="V36" s="292">
        <v>0</v>
      </c>
      <c r="W36" s="292">
        <f t="shared" si="6"/>
        <v>0</v>
      </c>
      <c r="X36" s="292">
        <f t="shared" si="7"/>
        <v>0</v>
      </c>
      <c r="Y36" s="292">
        <f t="shared" si="8"/>
        <v>0</v>
      </c>
      <c r="Z36" s="384"/>
    </row>
    <row r="37" spans="1:26" ht="63.75" hidden="1">
      <c r="A37" s="101" t="s">
        <v>138</v>
      </c>
      <c r="B37" s="80" t="s">
        <v>139</v>
      </c>
      <c r="C37" s="100" t="s">
        <v>140</v>
      </c>
      <c r="D37" s="29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">
        <v>294</v>
      </c>
      <c r="P37" s="58"/>
      <c r="Q37" s="61" t="s">
        <v>245</v>
      </c>
      <c r="R37" s="292"/>
      <c r="S37" s="292"/>
      <c r="T37" s="292"/>
      <c r="U37" s="292"/>
      <c r="V37" s="292">
        <f t="shared" ref="V37:V39" si="9">T37*1.05</f>
        <v>0</v>
      </c>
      <c r="W37" s="292">
        <f t="shared" si="6"/>
        <v>0</v>
      </c>
      <c r="X37" s="292">
        <f t="shared" si="7"/>
        <v>0</v>
      </c>
      <c r="Y37" s="292">
        <f t="shared" si="8"/>
        <v>0</v>
      </c>
      <c r="Z37" s="384"/>
    </row>
    <row r="38" spans="1:26" ht="54" hidden="1" customHeight="1">
      <c r="A38" s="101" t="s">
        <v>141</v>
      </c>
      <c r="B38" s="80" t="s">
        <v>142</v>
      </c>
      <c r="C38" s="100" t="s">
        <v>143</v>
      </c>
      <c r="D38" s="29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 t="s">
        <v>295</v>
      </c>
      <c r="P38" s="58"/>
      <c r="Q38" s="61" t="s">
        <v>245</v>
      </c>
      <c r="R38" s="292"/>
      <c r="S38" s="292"/>
      <c r="T38" s="292"/>
      <c r="U38" s="292"/>
      <c r="V38" s="292">
        <f t="shared" si="9"/>
        <v>0</v>
      </c>
      <c r="W38" s="292">
        <f t="shared" si="6"/>
        <v>0</v>
      </c>
      <c r="X38" s="292">
        <f t="shared" si="7"/>
        <v>0</v>
      </c>
      <c r="Y38" s="292">
        <f t="shared" si="8"/>
        <v>0</v>
      </c>
      <c r="Z38" s="384"/>
    </row>
    <row r="39" spans="1:26" ht="60.75" hidden="1" customHeight="1">
      <c r="A39" s="101" t="s">
        <v>144</v>
      </c>
      <c r="B39" s="80" t="s">
        <v>145</v>
      </c>
      <c r="C39" s="100" t="s">
        <v>146</v>
      </c>
      <c r="D39" s="29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 t="s">
        <v>296</v>
      </c>
      <c r="P39" s="58"/>
      <c r="Q39" s="61" t="s">
        <v>245</v>
      </c>
      <c r="R39" s="292"/>
      <c r="S39" s="292"/>
      <c r="T39" s="292"/>
      <c r="U39" s="292"/>
      <c r="V39" s="292">
        <f t="shared" si="9"/>
        <v>0</v>
      </c>
      <c r="W39" s="292">
        <f t="shared" si="6"/>
        <v>0</v>
      </c>
      <c r="X39" s="292">
        <f t="shared" si="7"/>
        <v>0</v>
      </c>
      <c r="Y39" s="292">
        <f t="shared" si="8"/>
        <v>0</v>
      </c>
      <c r="Z39" s="384"/>
    </row>
    <row r="40" spans="1:26" ht="149.25" customHeight="1">
      <c r="A40" s="101" t="s">
        <v>147</v>
      </c>
      <c r="B40" s="80" t="s">
        <v>148</v>
      </c>
      <c r="C40" s="100" t="s">
        <v>149</v>
      </c>
      <c r="D40" s="294" t="s">
        <v>150</v>
      </c>
      <c r="E40" s="58"/>
      <c r="F40" s="58"/>
      <c r="G40" s="388" t="s">
        <v>41</v>
      </c>
      <c r="H40" s="106" t="s">
        <v>151</v>
      </c>
      <c r="I40" s="106" t="s">
        <v>76</v>
      </c>
      <c r="J40" s="58"/>
      <c r="K40" s="58" t="s">
        <v>44</v>
      </c>
      <c r="L40" s="106" t="s">
        <v>152</v>
      </c>
      <c r="M40" s="106" t="s">
        <v>43</v>
      </c>
      <c r="N40" s="58"/>
      <c r="O40" s="386" t="s">
        <v>362</v>
      </c>
      <c r="P40" s="106" t="s">
        <v>357</v>
      </c>
      <c r="Q40" s="61" t="s">
        <v>365</v>
      </c>
      <c r="R40" s="292">
        <v>22.5</v>
      </c>
      <c r="S40" s="292">
        <v>21.2</v>
      </c>
      <c r="T40" s="292">
        <v>145.5</v>
      </c>
      <c r="U40" s="292">
        <v>128.4</v>
      </c>
      <c r="V40" s="292">
        <v>79</v>
      </c>
      <c r="W40" s="292">
        <f t="shared" si="6"/>
        <v>86.9</v>
      </c>
      <c r="X40" s="292">
        <f t="shared" si="7"/>
        <v>82.95</v>
      </c>
      <c r="Y40" s="292">
        <f t="shared" si="8"/>
        <v>91.245000000000005</v>
      </c>
      <c r="Z40" s="384"/>
    </row>
    <row r="41" spans="1:26" ht="408.75" customHeight="1">
      <c r="A41" s="101" t="s">
        <v>153</v>
      </c>
      <c r="B41" s="80" t="s">
        <v>373</v>
      </c>
      <c r="C41" s="100" t="s">
        <v>154</v>
      </c>
      <c r="D41" s="294" t="s">
        <v>242</v>
      </c>
      <c r="E41" s="58"/>
      <c r="F41" s="58"/>
      <c r="G41" s="388" t="s">
        <v>41</v>
      </c>
      <c r="H41" s="106" t="s">
        <v>151</v>
      </c>
      <c r="I41" s="106" t="s">
        <v>76</v>
      </c>
      <c r="J41" s="58"/>
      <c r="K41" s="58" t="s">
        <v>44</v>
      </c>
      <c r="L41" s="106" t="s">
        <v>152</v>
      </c>
      <c r="M41" s="106" t="s">
        <v>43</v>
      </c>
      <c r="N41" s="58"/>
      <c r="O41" s="386" t="s">
        <v>362</v>
      </c>
      <c r="P41" s="106" t="s">
        <v>358</v>
      </c>
      <c r="Q41" s="61" t="s">
        <v>365</v>
      </c>
      <c r="R41" s="292">
        <v>36</v>
      </c>
      <c r="S41" s="292">
        <v>36</v>
      </c>
      <c r="T41" s="292">
        <v>67</v>
      </c>
      <c r="U41" s="292">
        <v>0</v>
      </c>
      <c r="V41" s="292">
        <v>100</v>
      </c>
      <c r="W41" s="292">
        <f t="shared" si="6"/>
        <v>110.00000000000001</v>
      </c>
      <c r="X41" s="292">
        <f t="shared" si="7"/>
        <v>105</v>
      </c>
      <c r="Y41" s="292">
        <f t="shared" si="8"/>
        <v>115.50000000000001</v>
      </c>
      <c r="Z41" s="384"/>
    </row>
    <row r="42" spans="1:26" ht="92.25" customHeight="1">
      <c r="A42" s="101" t="s">
        <v>155</v>
      </c>
      <c r="B42" s="80" t="s">
        <v>156</v>
      </c>
      <c r="C42" s="100" t="s">
        <v>157</v>
      </c>
      <c r="D42" s="294" t="s">
        <v>150</v>
      </c>
      <c r="E42" s="58"/>
      <c r="F42" s="58"/>
      <c r="G42" s="388" t="s">
        <v>41</v>
      </c>
      <c r="H42" s="106" t="s">
        <v>151</v>
      </c>
      <c r="I42" s="106" t="s">
        <v>76</v>
      </c>
      <c r="J42" s="58"/>
      <c r="K42" s="58" t="s">
        <v>44</v>
      </c>
      <c r="L42" s="106" t="s">
        <v>152</v>
      </c>
      <c r="M42" s="106" t="s">
        <v>43</v>
      </c>
      <c r="N42" s="58"/>
      <c r="O42" s="386" t="s">
        <v>362</v>
      </c>
      <c r="P42" s="106" t="s">
        <v>359</v>
      </c>
      <c r="Q42" s="61" t="s">
        <v>365</v>
      </c>
      <c r="R42" s="292">
        <v>103.11037</v>
      </c>
      <c r="S42" s="292">
        <v>103.11037</v>
      </c>
      <c r="T42" s="292">
        <v>141.5</v>
      </c>
      <c r="U42" s="292">
        <v>109.8</v>
      </c>
      <c r="V42" s="292">
        <v>167</v>
      </c>
      <c r="W42" s="292">
        <f>V42*1.1</f>
        <v>183.70000000000002</v>
      </c>
      <c r="X42" s="292">
        <f>V42*1.05</f>
        <v>175.35</v>
      </c>
      <c r="Y42" s="292">
        <f>W42*1.05</f>
        <v>192.88500000000002</v>
      </c>
      <c r="Z42" s="384"/>
    </row>
    <row r="43" spans="1:26" ht="37.5" hidden="1" customHeight="1">
      <c r="A43" s="101" t="s">
        <v>158</v>
      </c>
      <c r="B43" s="80" t="s">
        <v>159</v>
      </c>
      <c r="C43" s="100" t="s">
        <v>160</v>
      </c>
      <c r="D43" s="294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292"/>
      <c r="S43" s="292"/>
      <c r="T43" s="292"/>
      <c r="U43" s="292"/>
      <c r="V43" s="292"/>
      <c r="W43" s="292"/>
      <c r="X43" s="292"/>
      <c r="Y43" s="292"/>
      <c r="Z43" s="384"/>
    </row>
    <row r="44" spans="1:26" ht="76.5" hidden="1">
      <c r="A44" s="101" t="s">
        <v>161</v>
      </c>
      <c r="B44" s="80" t="s">
        <v>162</v>
      </c>
      <c r="C44" s="100" t="s">
        <v>163</v>
      </c>
      <c r="D44" s="294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92"/>
      <c r="S44" s="292"/>
      <c r="T44" s="292"/>
      <c r="U44" s="292"/>
      <c r="V44" s="292"/>
      <c r="W44" s="292"/>
      <c r="X44" s="292"/>
      <c r="Y44" s="292"/>
      <c r="Z44" s="384"/>
    </row>
    <row r="45" spans="1:26" ht="88.5" hidden="1" customHeight="1">
      <c r="A45" s="101" t="s">
        <v>164</v>
      </c>
      <c r="B45" s="80" t="s">
        <v>165</v>
      </c>
      <c r="C45" s="100" t="s">
        <v>166</v>
      </c>
      <c r="D45" s="294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92"/>
      <c r="S45" s="292"/>
      <c r="T45" s="292"/>
      <c r="U45" s="292"/>
      <c r="V45" s="292"/>
      <c r="W45" s="292"/>
      <c r="X45" s="292"/>
      <c r="Y45" s="292"/>
      <c r="Z45" s="384"/>
    </row>
    <row r="46" spans="1:26" ht="76.5" hidden="1">
      <c r="A46" s="101" t="s">
        <v>167</v>
      </c>
      <c r="B46" s="80" t="s">
        <v>168</v>
      </c>
      <c r="C46" s="100" t="s">
        <v>169</v>
      </c>
      <c r="D46" s="294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92"/>
      <c r="S46" s="292"/>
      <c r="T46" s="292"/>
      <c r="U46" s="292"/>
      <c r="V46" s="292"/>
      <c r="W46" s="292"/>
      <c r="X46" s="292"/>
      <c r="Y46" s="292"/>
      <c r="Z46" s="384"/>
    </row>
    <row r="47" spans="1:26" ht="51" hidden="1">
      <c r="A47" s="101" t="s">
        <v>170</v>
      </c>
      <c r="B47" s="80" t="s">
        <v>171</v>
      </c>
      <c r="C47" s="100" t="s">
        <v>172</v>
      </c>
      <c r="D47" s="294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92"/>
      <c r="S47" s="292"/>
      <c r="T47" s="292"/>
      <c r="U47" s="292"/>
      <c r="V47" s="292"/>
      <c r="W47" s="292"/>
      <c r="X47" s="292"/>
      <c r="Y47" s="292"/>
      <c r="Z47" s="384"/>
    </row>
    <row r="48" spans="1:26" ht="51" hidden="1">
      <c r="A48" s="101" t="s">
        <v>173</v>
      </c>
      <c r="B48" s="80" t="s">
        <v>174</v>
      </c>
      <c r="C48" s="100" t="s">
        <v>175</v>
      </c>
      <c r="D48" s="29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92"/>
      <c r="S48" s="292"/>
      <c r="T48" s="292"/>
      <c r="U48" s="292"/>
      <c r="V48" s="292"/>
      <c r="W48" s="292"/>
      <c r="X48" s="292"/>
      <c r="Y48" s="292"/>
      <c r="Z48" s="384"/>
    </row>
    <row r="49" spans="1:26" ht="51" hidden="1">
      <c r="A49" s="101" t="s">
        <v>176</v>
      </c>
      <c r="B49" s="80" t="s">
        <v>177</v>
      </c>
      <c r="C49" s="100" t="s">
        <v>178</v>
      </c>
      <c r="D49" s="294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292"/>
      <c r="S49" s="292"/>
      <c r="T49" s="292"/>
      <c r="U49" s="292"/>
      <c r="V49" s="292"/>
      <c r="W49" s="292"/>
      <c r="X49" s="292"/>
      <c r="Y49" s="292"/>
      <c r="Z49" s="384"/>
    </row>
    <row r="50" spans="1:26" ht="145.5" hidden="1" customHeight="1">
      <c r="A50" s="101" t="s">
        <v>179</v>
      </c>
      <c r="B50" s="80" t="s">
        <v>180</v>
      </c>
      <c r="C50" s="100" t="s">
        <v>181</v>
      </c>
      <c r="D50" s="294" t="s">
        <v>84</v>
      </c>
      <c r="E50" s="58"/>
      <c r="F50" s="58"/>
      <c r="G50" s="388" t="s">
        <v>41</v>
      </c>
      <c r="H50" s="106" t="s">
        <v>182</v>
      </c>
      <c r="I50" s="106" t="s">
        <v>76</v>
      </c>
      <c r="J50" s="58"/>
      <c r="K50" s="58" t="s">
        <v>44</v>
      </c>
      <c r="L50" s="106" t="s">
        <v>183</v>
      </c>
      <c r="M50" s="106" t="s">
        <v>184</v>
      </c>
      <c r="N50" s="58"/>
      <c r="O50" s="58"/>
      <c r="P50" s="58"/>
      <c r="Q50" s="61"/>
      <c r="R50" s="292"/>
      <c r="S50" s="292"/>
      <c r="T50" s="292"/>
      <c r="U50" s="292"/>
      <c r="V50" s="292"/>
      <c r="W50" s="292"/>
      <c r="X50" s="292"/>
      <c r="Y50" s="292"/>
      <c r="Z50" s="384"/>
    </row>
    <row r="51" spans="1:26" ht="38.25" hidden="1">
      <c r="A51" s="101" t="s">
        <v>185</v>
      </c>
      <c r="B51" s="80" t="s">
        <v>186</v>
      </c>
      <c r="C51" s="100" t="s">
        <v>187</v>
      </c>
      <c r="D51" s="294"/>
      <c r="E51" s="58"/>
      <c r="F51" s="58"/>
      <c r="G51" s="388"/>
      <c r="H51" s="106"/>
      <c r="I51" s="106"/>
      <c r="J51" s="58"/>
      <c r="K51" s="58"/>
      <c r="L51" s="58"/>
      <c r="M51" s="58"/>
      <c r="N51" s="58"/>
      <c r="O51" s="58"/>
      <c r="P51" s="58"/>
      <c r="Q51" s="58"/>
      <c r="R51" s="292"/>
      <c r="S51" s="292"/>
      <c r="T51" s="292"/>
      <c r="U51" s="292"/>
      <c r="V51" s="292"/>
      <c r="W51" s="292"/>
      <c r="X51" s="292"/>
      <c r="Y51" s="292"/>
      <c r="Z51" s="384"/>
    </row>
    <row r="52" spans="1:26" ht="89.25" hidden="1">
      <c r="A52" s="101" t="s">
        <v>188</v>
      </c>
      <c r="B52" s="80" t="s">
        <v>189</v>
      </c>
      <c r="C52" s="100" t="s">
        <v>190</v>
      </c>
      <c r="D52" s="294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292"/>
      <c r="S52" s="292"/>
      <c r="T52" s="292"/>
      <c r="U52" s="292"/>
      <c r="V52" s="292"/>
      <c r="W52" s="292"/>
      <c r="X52" s="292"/>
      <c r="Y52" s="292"/>
      <c r="Z52" s="384"/>
    </row>
    <row r="53" spans="1:26" ht="25.5" hidden="1">
      <c r="A53" s="101" t="s">
        <v>191</v>
      </c>
      <c r="B53" s="80" t="s">
        <v>192</v>
      </c>
      <c r="C53" s="100" t="s">
        <v>193</v>
      </c>
      <c r="D53" s="294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292"/>
      <c r="S53" s="292"/>
      <c r="T53" s="292"/>
      <c r="U53" s="292"/>
      <c r="V53" s="292"/>
      <c r="W53" s="292"/>
      <c r="X53" s="292"/>
      <c r="Y53" s="292"/>
      <c r="Z53" s="384"/>
    </row>
    <row r="54" spans="1:26" ht="51" hidden="1">
      <c r="A54" s="101" t="s">
        <v>194</v>
      </c>
      <c r="B54" s="80" t="s">
        <v>195</v>
      </c>
      <c r="C54" s="100" t="s">
        <v>196</v>
      </c>
      <c r="D54" s="294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292"/>
      <c r="S54" s="292"/>
      <c r="T54" s="292"/>
      <c r="U54" s="292"/>
      <c r="V54" s="292"/>
      <c r="W54" s="292"/>
      <c r="X54" s="292"/>
      <c r="Y54" s="292"/>
      <c r="Z54" s="384"/>
    </row>
    <row r="55" spans="1:26" ht="134.25" customHeight="1">
      <c r="A55" s="29" t="s">
        <v>197</v>
      </c>
      <c r="B55" s="80" t="s">
        <v>198</v>
      </c>
      <c r="C55" s="100" t="s">
        <v>199</v>
      </c>
      <c r="D55" s="294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02">
        <f t="shared" ref="R55:U55" si="10">SUM(R56:R59)</f>
        <v>0</v>
      </c>
      <c r="S55" s="302">
        <f t="shared" si="10"/>
        <v>0</v>
      </c>
      <c r="T55" s="302">
        <f t="shared" si="10"/>
        <v>76.8</v>
      </c>
      <c r="U55" s="302">
        <f t="shared" si="10"/>
        <v>76.8</v>
      </c>
      <c r="V55" s="302">
        <f t="shared" ref="V55:X55" si="11">SUM(V56:V59)</f>
        <v>0</v>
      </c>
      <c r="W55" s="302">
        <f t="shared" si="11"/>
        <v>0</v>
      </c>
      <c r="X55" s="302">
        <f t="shared" si="11"/>
        <v>0</v>
      </c>
      <c r="Y55" s="302">
        <f t="shared" ref="Y55" si="12">SUM(Y56:Y59)</f>
        <v>0</v>
      </c>
      <c r="Z55" s="399"/>
    </row>
    <row r="56" spans="1:26" ht="117" customHeight="1">
      <c r="A56" s="84" t="s">
        <v>383</v>
      </c>
      <c r="B56" s="80" t="s">
        <v>200</v>
      </c>
      <c r="C56" s="100" t="s">
        <v>263</v>
      </c>
      <c r="D56" s="101" t="s">
        <v>439</v>
      </c>
      <c r="E56" s="58"/>
      <c r="F56" s="58"/>
      <c r="G56" s="388" t="s">
        <v>41</v>
      </c>
      <c r="H56" s="106" t="s">
        <v>85</v>
      </c>
      <c r="I56" s="106" t="s">
        <v>76</v>
      </c>
      <c r="J56" s="58"/>
      <c r="K56" s="58" t="s">
        <v>44</v>
      </c>
      <c r="L56" s="106" t="s">
        <v>86</v>
      </c>
      <c r="M56" s="106" t="s">
        <v>43</v>
      </c>
      <c r="N56" s="58"/>
      <c r="O56" s="386" t="s">
        <v>362</v>
      </c>
      <c r="P56" s="106" t="s">
        <v>350</v>
      </c>
      <c r="Q56" s="61" t="s">
        <v>365</v>
      </c>
      <c r="R56" s="292"/>
      <c r="S56" s="292"/>
      <c r="T56" s="292">
        <v>76.8</v>
      </c>
      <c r="U56" s="292">
        <v>76.8</v>
      </c>
      <c r="V56" s="292">
        <v>0</v>
      </c>
      <c r="W56" s="292">
        <v>0</v>
      </c>
      <c r="X56" s="292">
        <v>0</v>
      </c>
      <c r="Y56" s="292">
        <v>0</v>
      </c>
      <c r="Z56" s="384"/>
    </row>
    <row r="57" spans="1:26" ht="116.25" hidden="1" customHeight="1">
      <c r="A57" s="84" t="s">
        <v>378</v>
      </c>
      <c r="B57" s="80" t="s">
        <v>109</v>
      </c>
      <c r="C57" s="100" t="s">
        <v>264</v>
      </c>
      <c r="D57" s="101"/>
      <c r="E57" s="58"/>
      <c r="F57" s="58"/>
      <c r="G57" s="388"/>
      <c r="H57" s="106"/>
      <c r="I57" s="106"/>
      <c r="J57" s="58"/>
      <c r="K57" s="58"/>
      <c r="L57" s="106"/>
      <c r="M57" s="106"/>
      <c r="N57" s="58"/>
      <c r="O57" s="58"/>
      <c r="P57" s="58"/>
      <c r="Q57" s="61"/>
      <c r="R57" s="292"/>
      <c r="S57" s="292"/>
      <c r="T57" s="292"/>
      <c r="U57" s="292"/>
      <c r="V57" s="292"/>
      <c r="W57" s="292"/>
      <c r="X57" s="292"/>
      <c r="Y57" s="292"/>
      <c r="Z57" s="384"/>
    </row>
    <row r="58" spans="1:26" ht="51" hidden="1">
      <c r="A58" s="84" t="s">
        <v>379</v>
      </c>
      <c r="B58" s="80" t="s">
        <v>117</v>
      </c>
      <c r="C58" s="100" t="s">
        <v>265</v>
      </c>
      <c r="D58" s="101"/>
      <c r="E58" s="58"/>
      <c r="F58" s="58"/>
      <c r="G58" s="388"/>
      <c r="H58" s="106"/>
      <c r="I58" s="106"/>
      <c r="J58" s="58"/>
      <c r="K58" s="58"/>
      <c r="L58" s="106"/>
      <c r="M58" s="106"/>
      <c r="N58" s="58"/>
      <c r="O58" s="58"/>
      <c r="P58" s="106" t="s">
        <v>361</v>
      </c>
      <c r="Q58" s="61" t="s">
        <v>365</v>
      </c>
      <c r="R58" s="292"/>
      <c r="S58" s="292"/>
      <c r="T58" s="292"/>
      <c r="U58" s="292"/>
      <c r="V58" s="292"/>
      <c r="W58" s="292"/>
      <c r="X58" s="292"/>
      <c r="Y58" s="292"/>
      <c r="Z58" s="384"/>
    </row>
    <row r="59" spans="1:26" ht="76.5" hidden="1">
      <c r="A59" s="101"/>
      <c r="B59" s="80" t="s">
        <v>384</v>
      </c>
      <c r="C59" s="100" t="s">
        <v>266</v>
      </c>
      <c r="D59" s="101"/>
      <c r="E59" s="58"/>
      <c r="F59" s="58"/>
      <c r="G59" s="388"/>
      <c r="H59" s="106"/>
      <c r="I59" s="106"/>
      <c r="J59" s="58"/>
      <c r="K59" s="58"/>
      <c r="L59" s="106"/>
      <c r="M59" s="106"/>
      <c r="N59" s="58"/>
      <c r="O59" s="58"/>
      <c r="P59" s="58"/>
      <c r="Q59" s="61"/>
      <c r="R59" s="292"/>
      <c r="S59" s="292"/>
      <c r="T59" s="292"/>
      <c r="U59" s="292"/>
      <c r="V59" s="292"/>
      <c r="W59" s="292"/>
      <c r="X59" s="292"/>
      <c r="Y59" s="292"/>
      <c r="Z59" s="384"/>
    </row>
    <row r="60" spans="1:26" ht="76.5">
      <c r="A60" s="29" t="s">
        <v>201</v>
      </c>
      <c r="B60" s="80" t="s">
        <v>202</v>
      </c>
      <c r="C60" s="100" t="s">
        <v>203</v>
      </c>
      <c r="D60" s="294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02">
        <f t="shared" ref="R60:T60" si="13">SUM(R61:R62)</f>
        <v>54.62</v>
      </c>
      <c r="S60" s="302">
        <f t="shared" si="13"/>
        <v>54.62</v>
      </c>
      <c r="T60" s="302">
        <f t="shared" si="13"/>
        <v>54.59</v>
      </c>
      <c r="U60" s="302">
        <f t="shared" ref="U60:Y60" si="14">SUM(U61:U62)</f>
        <v>54.62</v>
      </c>
      <c r="V60" s="302">
        <f t="shared" ref="V60:X60" si="15">SUM(V61:V62)</f>
        <v>55.7</v>
      </c>
      <c r="W60" s="302">
        <f t="shared" si="15"/>
        <v>61.27000000000001</v>
      </c>
      <c r="X60" s="302">
        <f t="shared" si="15"/>
        <v>58.485000000000007</v>
      </c>
      <c r="Y60" s="302">
        <f t="shared" si="14"/>
        <v>64.333500000000015</v>
      </c>
      <c r="Z60" s="384"/>
    </row>
    <row r="61" spans="1:26" ht="104.25" customHeight="1">
      <c r="A61" s="30" t="s">
        <v>326</v>
      </c>
      <c r="B61" s="80" t="s">
        <v>216</v>
      </c>
      <c r="C61" s="100"/>
      <c r="D61" s="294" t="s">
        <v>204</v>
      </c>
      <c r="E61" s="58"/>
      <c r="F61" s="58"/>
      <c r="G61" s="388" t="s">
        <v>41</v>
      </c>
      <c r="H61" s="106" t="s">
        <v>205</v>
      </c>
      <c r="I61" s="106" t="s">
        <v>76</v>
      </c>
      <c r="J61" s="58"/>
      <c r="K61" s="58" t="s">
        <v>44</v>
      </c>
      <c r="L61" s="106" t="s">
        <v>45</v>
      </c>
      <c r="M61" s="106" t="s">
        <v>43</v>
      </c>
      <c r="N61" s="58"/>
      <c r="O61" s="58" t="s">
        <v>388</v>
      </c>
      <c r="P61" s="58"/>
      <c r="Q61" s="61" t="s">
        <v>366</v>
      </c>
      <c r="R61" s="292">
        <v>54.62</v>
      </c>
      <c r="S61" s="292">
        <v>54.62</v>
      </c>
      <c r="T61" s="292">
        <v>54.59</v>
      </c>
      <c r="U61" s="292">
        <v>54.62</v>
      </c>
      <c r="V61" s="292">
        <v>55.7</v>
      </c>
      <c r="W61" s="292">
        <f>V61*1.1</f>
        <v>61.27000000000001</v>
      </c>
      <c r="X61" s="292">
        <f>V61*1.05</f>
        <v>58.485000000000007</v>
      </c>
      <c r="Y61" s="292">
        <f>W61*1.05</f>
        <v>64.333500000000015</v>
      </c>
      <c r="Z61" s="384"/>
    </row>
    <row r="62" spans="1:26">
      <c r="A62" s="30" t="s">
        <v>327</v>
      </c>
      <c r="B62" s="80" t="s">
        <v>217</v>
      </c>
      <c r="C62" s="100"/>
      <c r="D62" s="294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92"/>
      <c r="S62" s="292"/>
      <c r="T62" s="292"/>
      <c r="U62" s="292"/>
      <c r="V62" s="292"/>
      <c r="W62" s="292"/>
      <c r="X62" s="292"/>
      <c r="Y62" s="292"/>
      <c r="Z62" s="384"/>
    </row>
    <row r="63" spans="1:26" ht="127.5">
      <c r="A63" s="101" t="s">
        <v>206</v>
      </c>
      <c r="B63" s="80" t="s">
        <v>385</v>
      </c>
      <c r="C63" s="100" t="s">
        <v>207</v>
      </c>
      <c r="D63" s="294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02">
        <f t="shared" ref="R63:T63" si="16">SUM(R64:R65)</f>
        <v>58.9</v>
      </c>
      <c r="S63" s="302">
        <f t="shared" si="16"/>
        <v>57.962879999999998</v>
      </c>
      <c r="T63" s="302">
        <f t="shared" si="16"/>
        <v>72.599999999999994</v>
      </c>
      <c r="U63" s="302">
        <f t="shared" ref="U63:Y63" si="17">SUM(U64:U65)</f>
        <v>43.5</v>
      </c>
      <c r="V63" s="302">
        <f t="shared" ref="V63:X63" si="18">SUM(V64:V65)</f>
        <v>76.400000000000006</v>
      </c>
      <c r="W63" s="302">
        <f t="shared" si="18"/>
        <v>84.04</v>
      </c>
      <c r="X63" s="302">
        <f t="shared" si="18"/>
        <v>80.220000000000013</v>
      </c>
      <c r="Y63" s="302">
        <f t="shared" si="17"/>
        <v>88.242000000000004</v>
      </c>
      <c r="Z63" s="384"/>
    </row>
    <row r="64" spans="1:26" ht="54.75" customHeight="1">
      <c r="A64" s="101" t="s">
        <v>374</v>
      </c>
      <c r="B64" s="80" t="s">
        <v>386</v>
      </c>
      <c r="C64" s="33" t="s">
        <v>376</v>
      </c>
      <c r="D64" s="299" t="s">
        <v>111</v>
      </c>
      <c r="E64" s="300"/>
      <c r="F64" s="300"/>
      <c r="G64" s="400" t="s">
        <v>41</v>
      </c>
      <c r="H64" s="72" t="s">
        <v>205</v>
      </c>
      <c r="I64" s="72" t="s">
        <v>76</v>
      </c>
      <c r="J64" s="70"/>
      <c r="K64" s="401" t="s">
        <v>44</v>
      </c>
      <c r="L64" s="72" t="s">
        <v>45</v>
      </c>
      <c r="M64" s="72" t="s">
        <v>43</v>
      </c>
      <c r="N64" s="70"/>
      <c r="O64" s="58" t="s">
        <v>377</v>
      </c>
      <c r="P64" s="70"/>
      <c r="Q64" s="61" t="s">
        <v>245</v>
      </c>
      <c r="R64" s="292">
        <v>58.9</v>
      </c>
      <c r="S64" s="397">
        <v>57.962879999999998</v>
      </c>
      <c r="T64" s="292">
        <v>72.599999999999994</v>
      </c>
      <c r="U64" s="397">
        <v>43.5</v>
      </c>
      <c r="V64" s="292">
        <v>76.400000000000006</v>
      </c>
      <c r="W64" s="292">
        <f>V64*1.1</f>
        <v>84.04</v>
      </c>
      <c r="X64" s="292">
        <f>V64*1.05</f>
        <v>80.220000000000013</v>
      </c>
      <c r="Y64" s="292">
        <f>W64*1.05</f>
        <v>88.242000000000004</v>
      </c>
      <c r="Z64" s="35"/>
    </row>
    <row r="65" spans="1:27" ht="120.75" hidden="1" customHeight="1">
      <c r="A65" s="84" t="s">
        <v>375</v>
      </c>
      <c r="B65" s="36" t="s">
        <v>258</v>
      </c>
      <c r="C65" s="35" t="s">
        <v>259</v>
      </c>
      <c r="D65" s="402" t="s">
        <v>260</v>
      </c>
      <c r="E65" s="34"/>
      <c r="F65" s="34"/>
      <c r="G65" s="388" t="s">
        <v>41</v>
      </c>
      <c r="H65" s="106" t="s">
        <v>205</v>
      </c>
      <c r="I65" s="106" t="s">
        <v>76</v>
      </c>
      <c r="J65" s="58"/>
      <c r="K65" s="58" t="s">
        <v>44</v>
      </c>
      <c r="L65" s="106" t="s">
        <v>45</v>
      </c>
      <c r="M65" s="106" t="s">
        <v>43</v>
      </c>
      <c r="N65" s="34"/>
      <c r="O65" s="58" t="s">
        <v>244</v>
      </c>
      <c r="P65" s="58"/>
      <c r="Q65" s="61" t="s">
        <v>366</v>
      </c>
      <c r="R65" s="397"/>
      <c r="S65" s="397"/>
      <c r="T65" s="397"/>
      <c r="U65" s="397"/>
      <c r="V65" s="397"/>
      <c r="W65" s="397"/>
      <c r="X65" s="397"/>
      <c r="Y65" s="397"/>
      <c r="Z65" s="35"/>
    </row>
    <row r="66" spans="1:27" ht="36" customHeight="1">
      <c r="A66" s="29"/>
      <c r="B66" s="335" t="s">
        <v>208</v>
      </c>
      <c r="C66" s="32"/>
      <c r="D66" s="294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 t="s">
        <v>209</v>
      </c>
      <c r="Q66" s="78"/>
      <c r="R66" s="302">
        <f t="shared" ref="R66:T66" si="19">R7</f>
        <v>2056.5749999999998</v>
      </c>
      <c r="S66" s="302">
        <f t="shared" si="19"/>
        <v>2017.0206599999999</v>
      </c>
      <c r="T66" s="302">
        <f t="shared" si="19"/>
        <v>2189.39</v>
      </c>
      <c r="U66" s="302">
        <f t="shared" ref="U66:Y66" si="20">U7</f>
        <v>1732.4199999999996</v>
      </c>
      <c r="V66" s="302">
        <f t="shared" ref="V66:X66" si="21">V7</f>
        <v>2588.4</v>
      </c>
      <c r="W66" s="302">
        <f t="shared" si="21"/>
        <v>2240.7619999999997</v>
      </c>
      <c r="X66" s="302">
        <f t="shared" si="21"/>
        <v>2199.6190000000001</v>
      </c>
      <c r="Y66" s="302">
        <f t="shared" si="20"/>
        <v>2586.3134600000008</v>
      </c>
      <c r="Z66" s="384"/>
    </row>
    <row r="67" spans="1:27" ht="33.75" customHeight="1">
      <c r="A67" s="38" t="s">
        <v>396</v>
      </c>
      <c r="B67" s="36" t="s">
        <v>427</v>
      </c>
      <c r="C67" s="34"/>
      <c r="D67" s="38" t="s">
        <v>111</v>
      </c>
      <c r="E67" s="34"/>
      <c r="F67" s="34"/>
      <c r="G67" s="36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97"/>
      <c r="S67" s="397"/>
      <c r="T67" s="397">
        <v>79.400000000000006</v>
      </c>
      <c r="U67" s="397">
        <v>79.400000000000006</v>
      </c>
      <c r="V67" s="397">
        <v>0</v>
      </c>
      <c r="W67" s="397">
        <v>0</v>
      </c>
      <c r="X67" s="397">
        <v>0</v>
      </c>
      <c r="Y67" s="397">
        <v>0</v>
      </c>
      <c r="Z67" s="35"/>
    </row>
    <row r="68" spans="1:27" ht="35.25" hidden="1" customHeight="1">
      <c r="A68" s="38" t="s">
        <v>429</v>
      </c>
      <c r="B68" s="36"/>
      <c r="C68" s="34"/>
      <c r="D68" s="38"/>
      <c r="E68" s="34"/>
      <c r="F68" s="34"/>
      <c r="G68" s="36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97"/>
      <c r="S68" s="397"/>
      <c r="T68" s="397"/>
      <c r="U68" s="397"/>
      <c r="V68" s="397"/>
      <c r="W68" s="397"/>
      <c r="X68" s="397"/>
      <c r="Y68" s="397"/>
      <c r="Z68" s="35"/>
    </row>
    <row r="69" spans="1:27" ht="35.25" hidden="1" customHeight="1">
      <c r="A69" s="38" t="s">
        <v>431</v>
      </c>
      <c r="B69" s="37"/>
      <c r="C69" s="34"/>
      <c r="D69" s="38"/>
      <c r="E69" s="34"/>
      <c r="F69" s="34"/>
      <c r="G69" s="36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97"/>
      <c r="S69" s="397"/>
      <c r="T69" s="397"/>
      <c r="U69" s="397"/>
      <c r="V69" s="397"/>
      <c r="W69" s="397"/>
      <c r="X69" s="397"/>
      <c r="Y69" s="397"/>
      <c r="Z69" s="35"/>
    </row>
    <row r="70" spans="1:27" ht="30.75" customHeight="1">
      <c r="A70" s="38" t="s">
        <v>432</v>
      </c>
      <c r="B70" s="54" t="s">
        <v>428</v>
      </c>
      <c r="C70" s="34"/>
      <c r="D70" s="38" t="s">
        <v>84</v>
      </c>
      <c r="E70" s="34"/>
      <c r="F70" s="34"/>
      <c r="G70" s="36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97"/>
      <c r="S70" s="397"/>
      <c r="T70" s="397">
        <v>296</v>
      </c>
      <c r="U70" s="397">
        <v>296</v>
      </c>
      <c r="V70" s="397">
        <v>0</v>
      </c>
      <c r="W70" s="397">
        <v>0</v>
      </c>
      <c r="X70" s="397">
        <v>0</v>
      </c>
      <c r="Y70" s="397">
        <v>0</v>
      </c>
      <c r="Z70" s="35"/>
    </row>
    <row r="71" spans="1:27" ht="51">
      <c r="A71" s="38" t="s">
        <v>433</v>
      </c>
      <c r="B71" s="36" t="s">
        <v>430</v>
      </c>
      <c r="C71" s="34"/>
      <c r="D71" s="35">
        <v>1003</v>
      </c>
      <c r="E71" s="34"/>
      <c r="F71" s="34"/>
      <c r="G71" s="36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97">
        <v>1042.8</v>
      </c>
      <c r="S71" s="397">
        <v>1042.8</v>
      </c>
      <c r="T71" s="397">
        <v>1116</v>
      </c>
      <c r="U71" s="397">
        <v>1116</v>
      </c>
      <c r="V71" s="397">
        <v>452.1</v>
      </c>
      <c r="W71" s="397">
        <f>T71*1.1</f>
        <v>1227.6000000000001</v>
      </c>
      <c r="X71" s="397">
        <f>V71*1.05</f>
        <v>474.70500000000004</v>
      </c>
      <c r="Y71" s="397">
        <f>W71*1.05</f>
        <v>1288.9800000000002</v>
      </c>
      <c r="Z71" s="35"/>
    </row>
    <row r="72" spans="1:27" ht="22.5" customHeight="1">
      <c r="A72" s="34"/>
      <c r="B72" s="307" t="s">
        <v>269</v>
      </c>
      <c r="C72" s="34"/>
      <c r="D72" s="34"/>
      <c r="E72" s="34"/>
      <c r="F72" s="34"/>
      <c r="G72" s="36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09">
        <f t="shared" ref="R72:T72" si="22">R66+R67+R68+R69+R70+R71</f>
        <v>3099.375</v>
      </c>
      <c r="S72" s="309">
        <f t="shared" si="22"/>
        <v>3059.8206599999999</v>
      </c>
      <c r="T72" s="309">
        <f t="shared" si="22"/>
        <v>3680.79</v>
      </c>
      <c r="U72" s="309">
        <f t="shared" ref="U72:Y72" si="23">U66+U67+U68+U69+U70+U71</f>
        <v>3223.8199999999997</v>
      </c>
      <c r="V72" s="309">
        <f t="shared" ref="V72:X72" si="24">V66+V67+V68+V69+V70+V71</f>
        <v>3040.5</v>
      </c>
      <c r="W72" s="309">
        <f t="shared" si="24"/>
        <v>3468.3620000000001</v>
      </c>
      <c r="X72" s="309">
        <f t="shared" si="24"/>
        <v>2674.3240000000001</v>
      </c>
      <c r="Y72" s="309">
        <f t="shared" si="23"/>
        <v>3875.2934600000008</v>
      </c>
      <c r="Z72" s="403"/>
    </row>
    <row r="74" spans="1:27" s="89" customFormat="1" ht="22.5" customHeight="1">
      <c r="A74" s="31"/>
      <c r="B74" s="404"/>
      <c r="C74" s="404"/>
      <c r="D74" s="404"/>
      <c r="E74" s="404"/>
      <c r="F74" s="404"/>
      <c r="G74" s="405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6" t="s">
        <v>210</v>
      </c>
      <c r="S74" s="406"/>
      <c r="T74" s="406"/>
      <c r="U74" s="406"/>
      <c r="V74" s="406"/>
      <c r="W74" s="404"/>
      <c r="X74" s="404"/>
      <c r="Y74" s="404"/>
      <c r="Z74" s="404" t="s">
        <v>209</v>
      </c>
      <c r="AA74" s="91"/>
    </row>
    <row r="75" spans="1:27" s="89" customFormat="1" ht="22.5" customHeight="1">
      <c r="A75" s="31"/>
      <c r="B75" s="407" t="s">
        <v>211</v>
      </c>
      <c r="C75" s="407"/>
      <c r="D75" s="407"/>
      <c r="E75" s="404"/>
      <c r="F75" s="404"/>
      <c r="G75" s="408" t="s">
        <v>277</v>
      </c>
      <c r="H75" s="408"/>
      <c r="I75" s="404"/>
      <c r="J75" s="404"/>
      <c r="K75" s="404"/>
      <c r="L75" s="404"/>
      <c r="M75" s="404"/>
      <c r="N75" s="404"/>
      <c r="O75" s="404"/>
      <c r="P75" s="404"/>
      <c r="Q75" s="404"/>
      <c r="R75" s="409" t="s">
        <v>212</v>
      </c>
      <c r="S75" s="409"/>
      <c r="T75" s="406" t="s">
        <v>213</v>
      </c>
      <c r="U75" s="406"/>
      <c r="V75" s="406"/>
      <c r="W75" s="406"/>
      <c r="X75" s="404"/>
      <c r="Y75" s="410" t="s">
        <v>279</v>
      </c>
      <c r="Z75" s="410"/>
      <c r="AA75" s="91"/>
    </row>
  </sheetData>
  <mergeCells count="38">
    <mergeCell ref="Y75:Z75"/>
    <mergeCell ref="J4:M4"/>
    <mergeCell ref="R74:V74"/>
    <mergeCell ref="T75:W75"/>
    <mergeCell ref="X1:Z1"/>
    <mergeCell ref="A2:Z2"/>
    <mergeCell ref="A3:C5"/>
    <mergeCell ref="D3:D5"/>
    <mergeCell ref="E3:Q3"/>
    <mergeCell ref="R3:Y3"/>
    <mergeCell ref="Z3:Z5"/>
    <mergeCell ref="H35:H36"/>
    <mergeCell ref="V4:V5"/>
    <mergeCell ref="W4:W5"/>
    <mergeCell ref="X4:Y4"/>
    <mergeCell ref="N4:Q4"/>
    <mergeCell ref="G75:H75"/>
    <mergeCell ref="B21:B22"/>
    <mergeCell ref="C21:C22"/>
    <mergeCell ref="S4:U4"/>
    <mergeCell ref="I35:I36"/>
    <mergeCell ref="G35:G36"/>
    <mergeCell ref="K23:K24"/>
    <mergeCell ref="L23:L24"/>
    <mergeCell ref="M23:M24"/>
    <mergeCell ref="O23:O24"/>
    <mergeCell ref="A9:A11"/>
    <mergeCell ref="B9:B11"/>
    <mergeCell ref="C9:C11"/>
    <mergeCell ref="F4:I4"/>
    <mergeCell ref="A23:A24"/>
    <mergeCell ref="B23:B24"/>
    <mergeCell ref="C23:C24"/>
    <mergeCell ref="A21:A22"/>
    <mergeCell ref="E4:E5"/>
    <mergeCell ref="G23:G24"/>
    <mergeCell ref="H23:H24"/>
    <mergeCell ref="I23:I24"/>
  </mergeCells>
  <phoneticPr fontId="3" type="noConversion"/>
  <pageMargins left="0.39370078740157483" right="0.26" top="0.51181102362204722" bottom="0.37" header="0.51181102362204722" footer="0.25"/>
  <pageSetup paperSize="9" scale="48" orientation="landscape" r:id="rId1"/>
  <headerFooter alignWithMargins="0"/>
  <ignoredErrors>
    <ignoredError sqref="D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Z78"/>
  <sheetViews>
    <sheetView zoomScale="60" zoomScaleNormal="60" zoomScaleSheetLayoutView="3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9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s="44" customFormat="1" ht="20.25" customHeight="1">
      <c r="A2" s="169" t="s">
        <v>324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s="50" customFormat="1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52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1980.8229999999999</v>
      </c>
      <c r="S7" s="179">
        <f t="shared" si="0"/>
        <v>1803.2011400000001</v>
      </c>
      <c r="T7" s="179">
        <f t="shared" si="0"/>
        <v>4170.04</v>
      </c>
      <c r="U7" s="179">
        <f t="shared" ref="U7:Y7" si="1">SUM(U8,U55,U60,U63)</f>
        <v>3974.2200000000003</v>
      </c>
      <c r="V7" s="179">
        <f t="shared" ref="V7:X7" si="2">SUM(V8,V55,V60,V63)</f>
        <v>2649.0999999999995</v>
      </c>
      <c r="W7" s="179">
        <f t="shared" si="2"/>
        <v>2801.81</v>
      </c>
      <c r="X7" s="179">
        <f t="shared" si="2"/>
        <v>3081.9910000000004</v>
      </c>
      <c r="Y7" s="179">
        <f t="shared" si="1"/>
        <v>3390.1901000000007</v>
      </c>
      <c r="Z7" s="160"/>
    </row>
    <row r="8" spans="1:26" ht="93.7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1926.203</v>
      </c>
      <c r="S8" s="179">
        <f t="shared" si="3"/>
        <v>1748.5811400000002</v>
      </c>
      <c r="T8" s="179">
        <f t="shared" si="3"/>
        <v>4115.45</v>
      </c>
      <c r="U8" s="179">
        <f t="shared" ref="U8:Y8" si="4">SUM(U9:U54)</f>
        <v>3919.6000000000004</v>
      </c>
      <c r="V8" s="179">
        <f t="shared" ref="V8:X8" si="5">SUM(V9:V54)</f>
        <v>2491.3999999999996</v>
      </c>
      <c r="W8" s="179">
        <f t="shared" si="5"/>
        <v>2740.54</v>
      </c>
      <c r="X8" s="179">
        <f t="shared" si="5"/>
        <v>3014.5940000000005</v>
      </c>
      <c r="Y8" s="179">
        <f t="shared" si="4"/>
        <v>3316.0534000000007</v>
      </c>
      <c r="Z8" s="182"/>
    </row>
    <row r="9" spans="1:26" ht="115.5" customHeight="1">
      <c r="A9" s="267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398</v>
      </c>
      <c r="P9" s="186" t="s">
        <v>349</v>
      </c>
      <c r="Q9" s="187" t="s">
        <v>365</v>
      </c>
      <c r="R9" s="179">
        <v>631.26300000000003</v>
      </c>
      <c r="S9" s="188">
        <v>617.84900000000005</v>
      </c>
      <c r="T9" s="179">
        <v>722.6</v>
      </c>
      <c r="U9" s="188">
        <v>675.9</v>
      </c>
      <c r="V9" s="179">
        <v>734.1</v>
      </c>
      <c r="W9" s="179">
        <f t="shared" ref="W9:Y10" si="6">V9*1.1</f>
        <v>807.5100000000001</v>
      </c>
      <c r="X9" s="179">
        <f t="shared" si="6"/>
        <v>888.26100000000019</v>
      </c>
      <c r="Y9" s="179">
        <f t="shared" si="6"/>
        <v>977.08710000000031</v>
      </c>
      <c r="Z9" s="182"/>
    </row>
    <row r="10" spans="1:26" ht="106.5" customHeight="1">
      <c r="A10" s="268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398</v>
      </c>
      <c r="P10" s="186" t="s">
        <v>349</v>
      </c>
      <c r="Q10" s="187" t="s">
        <v>365</v>
      </c>
      <c r="R10" s="179"/>
      <c r="S10" s="269"/>
      <c r="T10" s="179">
        <v>3.6</v>
      </c>
      <c r="U10" s="269">
        <v>0</v>
      </c>
      <c r="V10" s="179">
        <v>5</v>
      </c>
      <c r="W10" s="179">
        <f t="shared" si="6"/>
        <v>5.5</v>
      </c>
      <c r="X10" s="179">
        <f t="shared" si="6"/>
        <v>6.0500000000000007</v>
      </c>
      <c r="Y10" s="179">
        <f t="shared" si="6"/>
        <v>6.6550000000000011</v>
      </c>
      <c r="Z10" s="182"/>
    </row>
    <row r="11" spans="1:26" ht="137.25" hidden="1" customHeight="1">
      <c r="A11" s="270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398</v>
      </c>
      <c r="P11" s="186" t="s">
        <v>349</v>
      </c>
      <c r="Q11" s="187" t="s">
        <v>365</v>
      </c>
      <c r="R11" s="179">
        <v>5</v>
      </c>
      <c r="S11" s="269"/>
      <c r="T11" s="179"/>
      <c r="U11" s="269"/>
      <c r="V11" s="179"/>
      <c r="W11" s="179"/>
      <c r="X11" s="179"/>
      <c r="Y11" s="179"/>
      <c r="Z11" s="182"/>
    </row>
    <row r="12" spans="1:26" ht="40.5" hidden="1" customHeight="1">
      <c r="A12" s="152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409.5" hidden="1">
      <c r="A13" s="152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178.5" hidden="1" customHeight="1">
      <c r="A14" s="152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398</v>
      </c>
      <c r="P14" s="181" t="s">
        <v>360</v>
      </c>
      <c r="Q14" s="187" t="s">
        <v>365</v>
      </c>
      <c r="R14" s="179">
        <v>35.04</v>
      </c>
      <c r="S14" s="179">
        <v>35.04</v>
      </c>
      <c r="T14" s="179"/>
      <c r="U14" s="179"/>
      <c r="V14" s="179"/>
      <c r="W14" s="179"/>
      <c r="X14" s="179"/>
      <c r="Y14" s="179"/>
      <c r="Z14" s="182"/>
    </row>
    <row r="15" spans="1:26" ht="267.75" hidden="1">
      <c r="A15" s="152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111.75" hidden="1" customHeight="1">
      <c r="A16" s="152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242.25" hidden="1">
      <c r="A17" s="152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102" hidden="1">
      <c r="A18" s="152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41.25" hidden="1" customHeight="1">
      <c r="A19" s="152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152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87.75" customHeight="1">
      <c r="A21" s="267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93" t="s">
        <v>41</v>
      </c>
      <c r="H21" s="194" t="s">
        <v>75</v>
      </c>
      <c r="I21" s="181"/>
      <c r="J21" s="181"/>
      <c r="K21" s="195" t="s">
        <v>44</v>
      </c>
      <c r="L21" s="181"/>
      <c r="M21" s="181"/>
      <c r="N21" s="181"/>
      <c r="O21" s="181" t="s">
        <v>398</v>
      </c>
      <c r="P21" s="190" t="s">
        <v>347</v>
      </c>
      <c r="Q21" s="259" t="s">
        <v>365</v>
      </c>
      <c r="R21" s="179"/>
      <c r="S21" s="179"/>
      <c r="T21" s="179">
        <v>1882.95</v>
      </c>
      <c r="U21" s="179">
        <v>1883</v>
      </c>
      <c r="V21" s="179">
        <v>0</v>
      </c>
      <c r="W21" s="179">
        <v>0</v>
      </c>
      <c r="X21" s="179">
        <v>0</v>
      </c>
      <c r="Y21" s="179">
        <v>0</v>
      </c>
      <c r="Z21" s="182"/>
    </row>
    <row r="22" spans="1:26" ht="73.5" customHeight="1">
      <c r="A22" s="270"/>
      <c r="B22" s="192"/>
      <c r="C22" s="143"/>
      <c r="D22" s="180" t="s">
        <v>267</v>
      </c>
      <c r="E22" s="178"/>
      <c r="F22" s="178"/>
      <c r="G22" s="197"/>
      <c r="H22" s="198"/>
      <c r="I22" s="190" t="s">
        <v>76</v>
      </c>
      <c r="J22" s="181"/>
      <c r="K22" s="199"/>
      <c r="L22" s="190" t="s">
        <v>77</v>
      </c>
      <c r="M22" s="190" t="s">
        <v>43</v>
      </c>
      <c r="N22" s="181"/>
      <c r="O22" s="181" t="s">
        <v>398</v>
      </c>
      <c r="P22" s="190" t="s">
        <v>346</v>
      </c>
      <c r="Q22" s="260"/>
      <c r="R22" s="179">
        <v>57.448</v>
      </c>
      <c r="S22" s="179">
        <v>57.430999999999997</v>
      </c>
      <c r="T22" s="179">
        <v>2.1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82"/>
    </row>
    <row r="23" spans="1:26" ht="78.75" customHeight="1">
      <c r="A23" s="267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81" t="s">
        <v>398</v>
      </c>
      <c r="P23" s="190" t="s">
        <v>348</v>
      </c>
      <c r="Q23" s="259" t="s">
        <v>365</v>
      </c>
      <c r="R23" s="179"/>
      <c r="S23" s="179"/>
      <c r="T23" s="179"/>
      <c r="U23" s="179"/>
      <c r="V23" s="179">
        <v>518.29999999999995</v>
      </c>
      <c r="W23" s="179">
        <f t="shared" ref="W23:Y24" si="7">V23*1.1</f>
        <v>570.13</v>
      </c>
      <c r="X23" s="179">
        <f t="shared" si="7"/>
        <v>627.14300000000003</v>
      </c>
      <c r="Y23" s="179">
        <f t="shared" si="7"/>
        <v>689.85730000000012</v>
      </c>
      <c r="Z23" s="182"/>
    </row>
    <row r="24" spans="1:26" ht="85.5" customHeight="1">
      <c r="A24" s="270"/>
      <c r="B24" s="192"/>
      <c r="C24" s="143"/>
      <c r="D24" s="180" t="s">
        <v>341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81" t="s">
        <v>398</v>
      </c>
      <c r="P24" s="190" t="s">
        <v>348</v>
      </c>
      <c r="Q24" s="260"/>
      <c r="R24" s="200">
        <v>265.39999999999998</v>
      </c>
      <c r="S24" s="200">
        <v>265.39999999999998</v>
      </c>
      <c r="T24" s="200">
        <v>265.8</v>
      </c>
      <c r="U24" s="200">
        <v>265.8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82"/>
    </row>
    <row r="25" spans="1:26" ht="162.75" hidden="1" customHeight="1">
      <c r="A25" s="152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398</v>
      </c>
      <c r="P25" s="190" t="s">
        <v>350</v>
      </c>
      <c r="Q25" s="187" t="s">
        <v>365</v>
      </c>
      <c r="R25" s="179"/>
      <c r="S25" s="179"/>
      <c r="T25" s="179"/>
      <c r="U25" s="179"/>
      <c r="V25" s="179"/>
      <c r="W25" s="179"/>
      <c r="X25" s="179"/>
      <c r="Y25" s="179"/>
      <c r="Z25" s="182"/>
    </row>
    <row r="26" spans="1:26" ht="140.25" hidden="1">
      <c r="A26" s="152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82"/>
    </row>
    <row r="27" spans="1:26" ht="178.5" hidden="1">
      <c r="A27" s="152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82"/>
    </row>
    <row r="28" spans="1:26" ht="77.25" customHeight="1">
      <c r="A28" s="152" t="s">
        <v>93</v>
      </c>
      <c r="B28" s="163" t="s">
        <v>94</v>
      </c>
      <c r="C28" s="105" t="s">
        <v>95</v>
      </c>
      <c r="D28" s="180" t="s">
        <v>262</v>
      </c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398</v>
      </c>
      <c r="P28" s="190" t="s">
        <v>351</v>
      </c>
      <c r="Q28" s="187" t="s">
        <v>365</v>
      </c>
      <c r="R28" s="179"/>
      <c r="S28" s="179"/>
      <c r="T28" s="179">
        <v>8.1</v>
      </c>
      <c r="U28" s="179">
        <v>1.4</v>
      </c>
      <c r="V28" s="179">
        <v>18.7</v>
      </c>
      <c r="W28" s="179">
        <f t="shared" ref="V28:Y29" si="8">V28*1.1</f>
        <v>20.57</v>
      </c>
      <c r="X28" s="179">
        <f t="shared" si="8"/>
        <v>22.627000000000002</v>
      </c>
      <c r="Y28" s="179">
        <f t="shared" si="8"/>
        <v>24.889700000000005</v>
      </c>
      <c r="Z28" s="182"/>
    </row>
    <row r="29" spans="1:26" ht="126" customHeight="1">
      <c r="A29" s="152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398</v>
      </c>
      <c r="P29" s="190" t="s">
        <v>352</v>
      </c>
      <c r="Q29" s="187" t="s">
        <v>365</v>
      </c>
      <c r="R29" s="179">
        <v>6.7</v>
      </c>
      <c r="S29" s="179"/>
      <c r="T29" s="179">
        <v>0</v>
      </c>
      <c r="U29" s="179">
        <v>0</v>
      </c>
      <c r="V29" s="179">
        <f t="shared" si="8"/>
        <v>0</v>
      </c>
      <c r="W29" s="179">
        <f t="shared" si="8"/>
        <v>0</v>
      </c>
      <c r="X29" s="179">
        <f t="shared" si="8"/>
        <v>0</v>
      </c>
      <c r="Y29" s="179">
        <f t="shared" si="8"/>
        <v>0</v>
      </c>
      <c r="Z29" s="182"/>
    </row>
    <row r="30" spans="1:26" ht="127.5" hidden="1">
      <c r="A30" s="152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131.25" customHeight="1">
      <c r="A31" s="152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398</v>
      </c>
      <c r="P31" s="190" t="s">
        <v>353</v>
      </c>
      <c r="Q31" s="187" t="s">
        <v>365</v>
      </c>
      <c r="R31" s="179">
        <v>128.36675</v>
      </c>
      <c r="S31" s="179">
        <v>123.82482</v>
      </c>
      <c r="T31" s="179">
        <v>167.5</v>
      </c>
      <c r="U31" s="179">
        <v>145.69999999999999</v>
      </c>
      <c r="V31" s="179">
        <v>201.6</v>
      </c>
      <c r="W31" s="179">
        <f t="shared" ref="W31:Y33" si="9">V31*1.1</f>
        <v>221.76000000000002</v>
      </c>
      <c r="X31" s="179">
        <f t="shared" si="9"/>
        <v>243.93600000000004</v>
      </c>
      <c r="Y31" s="179">
        <f t="shared" si="9"/>
        <v>268.32960000000008</v>
      </c>
      <c r="Z31" s="182"/>
    </row>
    <row r="32" spans="1:26" ht="118.5" customHeight="1">
      <c r="A32" s="152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398</v>
      </c>
      <c r="P32" s="190" t="s">
        <v>354</v>
      </c>
      <c r="Q32" s="187" t="s">
        <v>365</v>
      </c>
      <c r="R32" s="179">
        <v>609.99725000000001</v>
      </c>
      <c r="S32" s="179">
        <v>566.4212</v>
      </c>
      <c r="T32" s="179">
        <v>681.8</v>
      </c>
      <c r="U32" s="179">
        <v>625.1</v>
      </c>
      <c r="V32" s="179">
        <v>753.7</v>
      </c>
      <c r="W32" s="179">
        <f t="shared" si="9"/>
        <v>829.07000000000016</v>
      </c>
      <c r="X32" s="179">
        <f t="shared" si="9"/>
        <v>911.9770000000002</v>
      </c>
      <c r="Y32" s="179">
        <f t="shared" si="9"/>
        <v>1003.1747000000003</v>
      </c>
      <c r="Z32" s="182"/>
    </row>
    <row r="33" spans="1:26" ht="142.5" customHeight="1">
      <c r="A33" s="152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398</v>
      </c>
      <c r="P33" s="190" t="s">
        <v>355</v>
      </c>
      <c r="Q33" s="187" t="s">
        <v>365</v>
      </c>
      <c r="R33" s="179"/>
      <c r="S33" s="179"/>
      <c r="T33" s="179"/>
      <c r="U33" s="179"/>
      <c r="V33" s="179">
        <v>25</v>
      </c>
      <c r="W33" s="179">
        <f t="shared" si="9"/>
        <v>27.500000000000004</v>
      </c>
      <c r="X33" s="179">
        <f t="shared" si="9"/>
        <v>30.250000000000007</v>
      </c>
      <c r="Y33" s="179">
        <f t="shared" si="9"/>
        <v>33.275000000000013</v>
      </c>
      <c r="Z33" s="182"/>
    </row>
    <row r="34" spans="1:26" ht="72.75" hidden="1" customHeight="1">
      <c r="A34" s="152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79"/>
      <c r="S34" s="179"/>
      <c r="T34" s="179"/>
      <c r="U34" s="179"/>
      <c r="V34" s="179"/>
      <c r="W34" s="179"/>
      <c r="X34" s="179"/>
      <c r="Y34" s="179"/>
      <c r="Z34" s="182"/>
    </row>
    <row r="35" spans="1:26" ht="127.5" customHeight="1">
      <c r="A35" s="271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183" t="s">
        <v>41</v>
      </c>
      <c r="H35" s="184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398</v>
      </c>
      <c r="P35" s="190" t="s">
        <v>356</v>
      </c>
      <c r="Q35" s="187" t="s">
        <v>365</v>
      </c>
      <c r="R35" s="179">
        <v>6</v>
      </c>
      <c r="S35" s="179">
        <v>6</v>
      </c>
      <c r="T35" s="179">
        <v>7.1</v>
      </c>
      <c r="U35" s="179">
        <v>4</v>
      </c>
      <c r="V35" s="179">
        <v>7.1</v>
      </c>
      <c r="W35" s="179">
        <f>V35*1.1</f>
        <v>7.8100000000000005</v>
      </c>
      <c r="X35" s="179">
        <f>W35*1.1</f>
        <v>8.5910000000000011</v>
      </c>
      <c r="Y35" s="179">
        <f>X35*1.1</f>
        <v>9.4501000000000026</v>
      </c>
      <c r="Z35" s="182"/>
    </row>
    <row r="36" spans="1:26" ht="83.25" hidden="1" customHeight="1">
      <c r="A36" s="152" t="s">
        <v>132</v>
      </c>
      <c r="B36" s="163" t="s">
        <v>133</v>
      </c>
      <c r="C36" s="105" t="s">
        <v>134</v>
      </c>
      <c r="D36" s="180"/>
      <c r="E36" s="178"/>
      <c r="F36" s="178"/>
      <c r="G36" s="272"/>
      <c r="H36" s="184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 t="s">
        <v>398</v>
      </c>
      <c r="P36" s="181"/>
      <c r="Q36" s="187" t="s">
        <v>245</v>
      </c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140.25" hidden="1">
      <c r="A37" s="152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51" hidden="1">
      <c r="A38" s="152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51" hidden="1">
      <c r="A39" s="152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36.5" customHeight="1">
      <c r="A40" s="152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251</v>
      </c>
      <c r="P40" s="190" t="s">
        <v>357</v>
      </c>
      <c r="Q40" s="187" t="s">
        <v>365</v>
      </c>
      <c r="R40" s="179">
        <v>19.835999999999999</v>
      </c>
      <c r="S40" s="179">
        <v>18.61533</v>
      </c>
      <c r="T40" s="179">
        <v>173</v>
      </c>
      <c r="U40" s="179">
        <v>140</v>
      </c>
      <c r="V40" s="179">
        <v>93.7</v>
      </c>
      <c r="W40" s="179">
        <f t="shared" ref="W40:W42" si="10">V40*1.1</f>
        <v>103.07000000000001</v>
      </c>
      <c r="X40" s="179">
        <f t="shared" ref="X40:Y42" si="11">W40*1.1</f>
        <v>113.37700000000002</v>
      </c>
      <c r="Y40" s="179">
        <f t="shared" si="11"/>
        <v>124.71470000000004</v>
      </c>
      <c r="Z40" s="182"/>
    </row>
    <row r="41" spans="1:26" ht="255.75" customHeight="1">
      <c r="A41" s="152" t="s">
        <v>153</v>
      </c>
      <c r="B41" s="163" t="s">
        <v>373</v>
      </c>
      <c r="C41" s="105" t="s">
        <v>154</v>
      </c>
      <c r="D41" s="180" t="s">
        <v>275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251</v>
      </c>
      <c r="P41" s="190" t="s">
        <v>358</v>
      </c>
      <c r="Q41" s="187" t="s">
        <v>365</v>
      </c>
      <c r="R41" s="179">
        <v>72.552000000000007</v>
      </c>
      <c r="S41" s="179">
        <v>8</v>
      </c>
      <c r="T41" s="179">
        <v>88.3</v>
      </c>
      <c r="U41" s="179">
        <v>73.400000000000006</v>
      </c>
      <c r="V41" s="179">
        <v>34.200000000000003</v>
      </c>
      <c r="W41" s="179">
        <f t="shared" si="10"/>
        <v>37.620000000000005</v>
      </c>
      <c r="X41" s="179">
        <f t="shared" si="11"/>
        <v>41.382000000000005</v>
      </c>
      <c r="Y41" s="179">
        <f t="shared" si="11"/>
        <v>45.52020000000001</v>
      </c>
      <c r="Z41" s="182"/>
    </row>
    <row r="42" spans="1:26" ht="154.5" customHeight="1">
      <c r="A42" s="152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398</v>
      </c>
      <c r="P42" s="190" t="s">
        <v>359</v>
      </c>
      <c r="Q42" s="187" t="s">
        <v>365</v>
      </c>
      <c r="R42" s="179">
        <v>88.6</v>
      </c>
      <c r="S42" s="179">
        <v>49.999789999999997</v>
      </c>
      <c r="T42" s="179">
        <v>112.6</v>
      </c>
      <c r="U42" s="179">
        <v>105.3</v>
      </c>
      <c r="V42" s="179">
        <v>100</v>
      </c>
      <c r="W42" s="179">
        <f t="shared" si="10"/>
        <v>110.00000000000001</v>
      </c>
      <c r="X42" s="179">
        <f t="shared" si="11"/>
        <v>121.00000000000003</v>
      </c>
      <c r="Y42" s="179">
        <f t="shared" si="11"/>
        <v>133.10000000000005</v>
      </c>
      <c r="Z42" s="182"/>
    </row>
    <row r="43" spans="1:26" ht="37.5" hidden="1" customHeight="1">
      <c r="A43" s="152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97.5" hidden="1" customHeight="1">
      <c r="A44" s="152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153" hidden="1">
      <c r="A45" s="152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99.75" hidden="1" customHeight="1">
      <c r="A46" s="152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102" hidden="1">
      <c r="A47" s="152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40.25" hidden="1">
      <c r="A48" s="152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82.5" hidden="1" customHeight="1">
      <c r="A49" s="152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242.25" hidden="1">
      <c r="A50" s="152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76.5" hidden="1">
      <c r="A51" s="152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91.25" hidden="1">
      <c r="A52" s="152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51" hidden="1">
      <c r="A53" s="152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72" hidden="1" customHeight="1">
      <c r="A54" s="152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2">SUM(R56:R59)</f>
        <v>0</v>
      </c>
      <c r="S55" s="179">
        <f t="shared" si="12"/>
        <v>0</v>
      </c>
      <c r="T55" s="179">
        <f t="shared" si="12"/>
        <v>0</v>
      </c>
      <c r="U55" s="179">
        <f t="shared" ref="U55:Y55" si="13">SUM(U56:U59)</f>
        <v>0</v>
      </c>
      <c r="V55" s="179">
        <f t="shared" ref="V55:X55" si="14">SUM(V56:V59)</f>
        <v>102</v>
      </c>
      <c r="W55" s="179">
        <f t="shared" si="14"/>
        <v>0</v>
      </c>
      <c r="X55" s="179">
        <f t="shared" si="14"/>
        <v>0</v>
      </c>
      <c r="Y55" s="179">
        <f t="shared" si="13"/>
        <v>0</v>
      </c>
      <c r="Z55" s="182"/>
    </row>
    <row r="56" spans="1:26" ht="158.25" customHeight="1">
      <c r="A56" s="273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251</v>
      </c>
      <c r="P56" s="190" t="s">
        <v>350</v>
      </c>
      <c r="Q56" s="187" t="s">
        <v>365</v>
      </c>
      <c r="R56" s="179"/>
      <c r="S56" s="179"/>
      <c r="T56" s="179"/>
      <c r="U56" s="179"/>
      <c r="V56" s="179">
        <v>102</v>
      </c>
      <c r="W56" s="179"/>
      <c r="X56" s="179"/>
      <c r="Y56" s="179"/>
      <c r="Z56" s="182"/>
    </row>
    <row r="57" spans="1:26" ht="140.25" hidden="1">
      <c r="A57" s="273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82"/>
    </row>
    <row r="58" spans="1:26" ht="73.5" hidden="1" customHeight="1">
      <c r="A58" s="273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/>
      <c r="P58" s="190" t="s">
        <v>361</v>
      </c>
      <c r="Q58" s="187" t="s">
        <v>365</v>
      </c>
      <c r="R58" s="179"/>
      <c r="S58" s="179"/>
      <c r="T58" s="179"/>
      <c r="U58" s="179"/>
      <c r="V58" s="179"/>
      <c r="W58" s="179"/>
      <c r="X58" s="179"/>
      <c r="Y58" s="179"/>
      <c r="Z58" s="182"/>
    </row>
    <row r="59" spans="1:26" ht="165.75" hidden="1">
      <c r="A59" s="152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82"/>
    </row>
    <row r="60" spans="1:26" ht="117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5">SUM(R61:R62)</f>
        <v>54.62</v>
      </c>
      <c r="S60" s="179">
        <f t="shared" si="15"/>
        <v>54.62</v>
      </c>
      <c r="T60" s="179">
        <f t="shared" si="15"/>
        <v>54.59</v>
      </c>
      <c r="U60" s="179">
        <f t="shared" ref="U60:Y60" si="16">SUM(U61:U62)</f>
        <v>54.62</v>
      </c>
      <c r="V60" s="179">
        <f t="shared" ref="V60:X60" si="17">SUM(V61:V62)</f>
        <v>55.7</v>
      </c>
      <c r="W60" s="179">
        <f t="shared" si="17"/>
        <v>61.27000000000001</v>
      </c>
      <c r="X60" s="179">
        <f t="shared" si="17"/>
        <v>67.39700000000002</v>
      </c>
      <c r="Y60" s="179">
        <f t="shared" si="16"/>
        <v>74.136700000000033</v>
      </c>
      <c r="Z60" s="182"/>
    </row>
    <row r="61" spans="1:26" ht="133.5" customHeight="1">
      <c r="A61" s="274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251</v>
      </c>
      <c r="P61" s="181"/>
      <c r="Q61" s="187" t="s">
        <v>366</v>
      </c>
      <c r="R61" s="179">
        <v>54.62</v>
      </c>
      <c r="S61" s="179">
        <v>54.62</v>
      </c>
      <c r="T61" s="179">
        <v>54.59</v>
      </c>
      <c r="U61" s="179">
        <v>54.62</v>
      </c>
      <c r="V61" s="179">
        <v>55.7</v>
      </c>
      <c r="W61" s="179">
        <f>V61*1.1</f>
        <v>61.27000000000001</v>
      </c>
      <c r="X61" s="179">
        <f>W61*1.1</f>
        <v>67.39700000000002</v>
      </c>
      <c r="Y61" s="179">
        <f>X61*1.1</f>
        <v>74.136700000000033</v>
      </c>
      <c r="Z61" s="182"/>
    </row>
    <row r="62" spans="1:26" ht="178.5" hidden="1">
      <c r="A62" s="274" t="s">
        <v>327</v>
      </c>
      <c r="B62" s="163" t="s">
        <v>217</v>
      </c>
      <c r="C62" s="105"/>
      <c r="D62" s="180" t="s">
        <v>150</v>
      </c>
      <c r="E62" s="178"/>
      <c r="F62" s="178"/>
      <c r="G62" s="181"/>
      <c r="H62" s="181"/>
      <c r="I62" s="181"/>
      <c r="J62" s="181"/>
      <c r="K62" s="181"/>
      <c r="L62" s="181"/>
      <c r="M62" s="181"/>
      <c r="N62" s="181"/>
      <c r="O62" s="181" t="s">
        <v>251</v>
      </c>
      <c r="P62" s="181"/>
      <c r="Q62" s="187" t="s">
        <v>245</v>
      </c>
      <c r="R62" s="179"/>
      <c r="S62" s="179"/>
      <c r="T62" s="179"/>
      <c r="U62" s="179"/>
      <c r="V62" s="179"/>
      <c r="W62" s="179"/>
      <c r="X62" s="179"/>
      <c r="Y62" s="179"/>
      <c r="Z62" s="182"/>
    </row>
    <row r="63" spans="1:26" ht="152.25" customHeight="1">
      <c r="A63" s="152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SUM(S65)</f>
        <v>0</v>
      </c>
      <c r="T63" s="179">
        <v>0</v>
      </c>
      <c r="U63" s="179">
        <f>SUM(U65)</f>
        <v>0</v>
      </c>
      <c r="V63" s="179">
        <v>0</v>
      </c>
      <c r="W63" s="179">
        <v>0</v>
      </c>
      <c r="X63" s="179">
        <v>0</v>
      </c>
      <c r="Y63" s="179">
        <v>0</v>
      </c>
      <c r="Z63" s="182"/>
    </row>
    <row r="64" spans="1:26" ht="144" hidden="1" customHeight="1">
      <c r="A64" s="152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251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82"/>
    </row>
    <row r="65" spans="1:26" ht="242.25" hidden="1">
      <c r="A65" s="273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251</v>
      </c>
      <c r="P65" s="181"/>
      <c r="Q65" s="187" t="s">
        <v>366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6" ht="36.75" customHeight="1">
      <c r="A66" s="152"/>
      <c r="B66" s="176" t="s">
        <v>208</v>
      </c>
      <c r="C66" s="22"/>
      <c r="D66" s="180"/>
      <c r="E66" s="178"/>
      <c r="F66" s="178"/>
      <c r="G66" s="212"/>
      <c r="H66" s="213"/>
      <c r="I66" s="213"/>
      <c r="J66" s="213"/>
      <c r="K66" s="213"/>
      <c r="L66" s="213"/>
      <c r="M66" s="213"/>
      <c r="N66" s="178"/>
      <c r="O66" s="178"/>
      <c r="P66" s="178" t="s">
        <v>209</v>
      </c>
      <c r="Q66" s="210"/>
      <c r="R66" s="211">
        <f t="shared" ref="R66:T66" si="18">SUM(R8,R55,R60,R63)</f>
        <v>1980.8229999999999</v>
      </c>
      <c r="S66" s="211">
        <f t="shared" si="18"/>
        <v>1803.2011400000001</v>
      </c>
      <c r="T66" s="275">
        <f t="shared" si="18"/>
        <v>4170.04</v>
      </c>
      <c r="U66" s="275">
        <f t="shared" ref="U66:Y66" si="19">SUM(U8,U55,U60,U63)</f>
        <v>3974.2200000000003</v>
      </c>
      <c r="V66" s="275">
        <f t="shared" ref="V66:X66" si="20">SUM(V8,V55,V60,V63)</f>
        <v>2649.0999999999995</v>
      </c>
      <c r="W66" s="275">
        <f t="shared" si="20"/>
        <v>2801.81</v>
      </c>
      <c r="X66" s="275">
        <f t="shared" si="20"/>
        <v>3081.9910000000004</v>
      </c>
      <c r="Y66" s="275">
        <f t="shared" si="19"/>
        <v>3390.1901000000007</v>
      </c>
      <c r="Z66" s="182"/>
    </row>
    <row r="67" spans="1:26" ht="26.25" customHeight="1">
      <c r="A67" s="159"/>
      <c r="B67" s="164" t="s">
        <v>305</v>
      </c>
      <c r="C67" s="105"/>
      <c r="D67" s="180"/>
      <c r="E67" s="178"/>
      <c r="F67" s="178"/>
      <c r="G67" s="208"/>
      <c r="H67" s="160"/>
      <c r="I67" s="160"/>
      <c r="J67" s="160"/>
      <c r="K67" s="160"/>
      <c r="L67" s="160"/>
      <c r="M67" s="160"/>
      <c r="N67" s="178"/>
      <c r="O67" s="178"/>
      <c r="P67" s="178"/>
      <c r="Q67" s="178"/>
      <c r="R67" s="178"/>
      <c r="S67" s="178"/>
      <c r="T67" s="276">
        <v>1.4</v>
      </c>
      <c r="U67" s="276">
        <v>1.4</v>
      </c>
      <c r="V67" s="277">
        <v>0</v>
      </c>
      <c r="W67" s="277">
        <v>0</v>
      </c>
      <c r="X67" s="278">
        <v>0</v>
      </c>
      <c r="Y67" s="278">
        <v>0</v>
      </c>
      <c r="Z67" s="160"/>
    </row>
    <row r="68" spans="1:26" ht="35.25" hidden="1" customHeight="1">
      <c r="A68" s="160"/>
      <c r="B68" s="163"/>
      <c r="C68" s="160"/>
      <c r="D68" s="24"/>
      <c r="E68" s="160"/>
      <c r="F68" s="160"/>
      <c r="G68" s="178"/>
      <c r="H68" s="178"/>
      <c r="I68" s="178"/>
      <c r="J68" s="178"/>
      <c r="K68" s="178"/>
      <c r="L68" s="178"/>
      <c r="M68" s="178"/>
      <c r="N68" s="160"/>
      <c r="O68" s="160"/>
      <c r="P68" s="160"/>
      <c r="Q68" s="160"/>
      <c r="R68" s="160"/>
      <c r="S68" s="160"/>
      <c r="T68" s="277"/>
      <c r="U68" s="277"/>
      <c r="V68" s="276"/>
      <c r="W68" s="276"/>
      <c r="X68" s="277"/>
      <c r="Y68" s="277"/>
      <c r="Z68" s="160"/>
    </row>
    <row r="69" spans="1:26" ht="37.5" hidden="1" customHeight="1">
      <c r="A69" s="160"/>
      <c r="B69" s="164"/>
      <c r="C69" s="160"/>
      <c r="D69" s="215"/>
      <c r="E69" s="160"/>
      <c r="F69" s="160"/>
      <c r="G69" s="208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277"/>
      <c r="U69" s="277"/>
      <c r="V69" s="277"/>
      <c r="W69" s="277"/>
      <c r="X69" s="277"/>
      <c r="Y69" s="277"/>
      <c r="Z69" s="160"/>
    </row>
    <row r="70" spans="1:26" s="1" customFormat="1" ht="33" customHeight="1">
      <c r="A70" s="160"/>
      <c r="B70" s="164" t="s">
        <v>428</v>
      </c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277">
        <v>509.96</v>
      </c>
      <c r="U70" s="277">
        <v>510</v>
      </c>
      <c r="V70" s="277">
        <v>557.20000000000005</v>
      </c>
      <c r="W70" s="277">
        <v>0</v>
      </c>
      <c r="X70" s="277">
        <v>0</v>
      </c>
      <c r="Y70" s="277">
        <v>0</v>
      </c>
      <c r="Z70" s="160"/>
    </row>
    <row r="71" spans="1:26" s="1" customFormat="1" ht="140.25" hidden="1">
      <c r="A71" s="160"/>
      <c r="B71" s="164" t="s">
        <v>430</v>
      </c>
      <c r="C71" s="160"/>
      <c r="D71" s="215"/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235"/>
      <c r="U71" s="235"/>
      <c r="V71" s="235"/>
      <c r="W71" s="235"/>
      <c r="X71" s="235"/>
      <c r="Y71" s="235"/>
      <c r="Z71" s="160"/>
    </row>
    <row r="72" spans="1:26" ht="22.5" customHeight="1">
      <c r="A72" s="160"/>
      <c r="B72" s="164" t="s">
        <v>397</v>
      </c>
      <c r="C72" s="160"/>
      <c r="D72" s="247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79">
        <f t="shared" ref="R72:T72" si="21">R66+R67+R68+R69+R70+R71</f>
        <v>1980.8229999999999</v>
      </c>
      <c r="S72" s="279">
        <f t="shared" si="21"/>
        <v>1803.2011400000001</v>
      </c>
      <c r="T72" s="256">
        <f t="shared" si="21"/>
        <v>4681.3999999999996</v>
      </c>
      <c r="U72" s="256">
        <f t="shared" ref="U72:Y72" si="22">U66+U67+U68+U69+U70+U71</f>
        <v>4485.6200000000008</v>
      </c>
      <c r="V72" s="256">
        <f t="shared" ref="V72:X72" si="23">V66+V67+V68+V69+V70+V71</f>
        <v>3206.2999999999993</v>
      </c>
      <c r="W72" s="256">
        <f t="shared" si="23"/>
        <v>2801.81</v>
      </c>
      <c r="X72" s="256">
        <f t="shared" si="23"/>
        <v>3081.9910000000004</v>
      </c>
      <c r="Y72" s="256">
        <f t="shared" si="22"/>
        <v>3390.1901000000007</v>
      </c>
      <c r="Z72" s="216"/>
    </row>
    <row r="73" spans="1:26" ht="14.25" hidden="1" customHeight="1">
      <c r="A73" s="249"/>
      <c r="B73" s="250"/>
      <c r="C73" s="251"/>
      <c r="D73" s="252"/>
      <c r="E73" s="216"/>
      <c r="F73" s="216"/>
      <c r="G73" s="208"/>
      <c r="H73" s="160"/>
      <c r="I73" s="160"/>
      <c r="J73" s="160"/>
      <c r="K73" s="160"/>
      <c r="L73" s="160"/>
      <c r="M73" s="160"/>
      <c r="N73" s="216"/>
      <c r="O73" s="216"/>
      <c r="P73" s="216"/>
      <c r="Q73" s="255"/>
      <c r="R73" s="255"/>
      <c r="S73" s="255"/>
      <c r="T73" s="255"/>
      <c r="U73" s="255"/>
      <c r="V73" s="255"/>
      <c r="W73" s="255"/>
      <c r="X73" s="255"/>
      <c r="Y73" s="255"/>
      <c r="Z73" s="151"/>
    </row>
    <row r="74" spans="1:26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>
      <c r="A75" s="151"/>
      <c r="B75" s="151"/>
      <c r="C75" s="151"/>
      <c r="D75" s="151"/>
      <c r="E75" s="151"/>
      <c r="F75" s="151"/>
      <c r="G75" s="16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s="44" customFormat="1" ht="22.5" customHeight="1">
      <c r="A76" s="110"/>
      <c r="B76" s="110"/>
      <c r="C76" s="110"/>
      <c r="D76" s="110"/>
      <c r="E76" s="110"/>
      <c r="F76" s="110"/>
      <c r="G76" s="113"/>
      <c r="H76" s="110"/>
      <c r="I76" s="110"/>
      <c r="J76" s="110"/>
      <c r="K76" s="110"/>
      <c r="L76" s="110"/>
      <c r="M76" s="110"/>
      <c r="N76" s="110"/>
      <c r="O76" s="110"/>
      <c r="P76" s="110"/>
      <c r="Q76" s="116" t="s">
        <v>210</v>
      </c>
      <c r="R76" s="116"/>
      <c r="S76" s="116"/>
      <c r="T76" s="116"/>
      <c r="U76" s="116"/>
      <c r="V76" s="110"/>
      <c r="W76" s="110"/>
      <c r="X76" s="110" t="s">
        <v>209</v>
      </c>
      <c r="Y76" s="110"/>
      <c r="Z76" s="110"/>
    </row>
    <row r="77" spans="1:26" s="44" customFormat="1" ht="18.75" customHeight="1">
      <c r="A77" s="110"/>
      <c r="B77" s="148" t="s">
        <v>231</v>
      </c>
      <c r="C77" s="148"/>
      <c r="D77" s="148"/>
      <c r="E77" s="110"/>
      <c r="F77" s="110"/>
      <c r="G77" s="149" t="s">
        <v>284</v>
      </c>
      <c r="H77" s="149"/>
      <c r="I77" s="110"/>
      <c r="J77" s="110"/>
      <c r="K77" s="110"/>
      <c r="L77" s="110"/>
      <c r="M77" s="110"/>
      <c r="N77" s="110"/>
      <c r="O77" s="110"/>
      <c r="P77" s="110"/>
      <c r="Q77" s="116" t="s">
        <v>212</v>
      </c>
      <c r="R77" s="116"/>
      <c r="S77" s="116"/>
      <c r="T77" s="116"/>
      <c r="U77" s="116"/>
      <c r="V77" s="110"/>
      <c r="W77" s="110"/>
      <c r="X77" s="117"/>
      <c r="Y77" s="148" t="s">
        <v>279</v>
      </c>
      <c r="Z77" s="148"/>
    </row>
    <row r="78" spans="1:26">
      <c r="G78" s="9"/>
      <c r="I78" s="1"/>
      <c r="J78" s="1"/>
      <c r="K78" s="1"/>
      <c r="L78" s="1"/>
      <c r="M78" s="1"/>
    </row>
  </sheetData>
  <mergeCells count="39">
    <mergeCell ref="H21:H22"/>
    <mergeCell ref="Q21:Q22"/>
    <mergeCell ref="K21:K22"/>
    <mergeCell ref="A2:Y2"/>
    <mergeCell ref="A3:C5"/>
    <mergeCell ref="D3:D5"/>
    <mergeCell ref="E3:Q3"/>
    <mergeCell ref="E4:E5"/>
    <mergeCell ref="W4:W5"/>
    <mergeCell ref="V4:V5"/>
    <mergeCell ref="F4:I4"/>
    <mergeCell ref="S4:U4"/>
    <mergeCell ref="A9:A11"/>
    <mergeCell ref="B9:B11"/>
    <mergeCell ref="C9:C11"/>
    <mergeCell ref="Z3:Z5"/>
    <mergeCell ref="X4:Y4"/>
    <mergeCell ref="Y77:Z77"/>
    <mergeCell ref="G77:H77"/>
    <mergeCell ref="I35:I36"/>
    <mergeCell ref="R3:Y3"/>
    <mergeCell ref="N4:Q4"/>
    <mergeCell ref="J4:M4"/>
    <mergeCell ref="G23:G24"/>
    <mergeCell ref="H23:H24"/>
    <mergeCell ref="I23:I24"/>
    <mergeCell ref="K23:K24"/>
    <mergeCell ref="L23:L24"/>
    <mergeCell ref="M23:M24"/>
    <mergeCell ref="Q23:Q24"/>
    <mergeCell ref="G21:G22"/>
    <mergeCell ref="B77:D77"/>
    <mergeCell ref="A73:C73"/>
    <mergeCell ref="B23:B24"/>
    <mergeCell ref="B21:B22"/>
    <mergeCell ref="C21:C22"/>
    <mergeCell ref="A21:A22"/>
    <mergeCell ref="A23:A24"/>
    <mergeCell ref="C23:C24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A76"/>
  <sheetViews>
    <sheetView zoomScale="60" zoomScaleNormal="60" zoomScaleSheetLayoutView="3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4.42578125" style="110" customWidth="1"/>
    <col min="2" max="2" width="26.570312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9.140625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0.28515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405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34.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224">
        <f t="shared" ref="R7:T7" si="0">SUM(R8,R55,R60,R63)</f>
        <v>2668.9559999999997</v>
      </c>
      <c r="S7" s="224">
        <f t="shared" si="0"/>
        <v>2339.8193299999998</v>
      </c>
      <c r="T7" s="224">
        <f t="shared" si="0"/>
        <v>2908.5600000000004</v>
      </c>
      <c r="U7" s="224">
        <f t="shared" ref="U7:Y7" si="1">SUM(U8,U55,U60,U63)</f>
        <v>2494.9</v>
      </c>
      <c r="V7" s="224">
        <f t="shared" ref="V7:X7" si="2">SUM(V8,V55,V60,V63)</f>
        <v>3896.5000000000005</v>
      </c>
      <c r="W7" s="224">
        <f t="shared" si="2"/>
        <v>3873.5400000000004</v>
      </c>
      <c r="X7" s="224">
        <f t="shared" si="2"/>
        <v>4260.8940000000002</v>
      </c>
      <c r="Y7" s="224">
        <f t="shared" si="1"/>
        <v>4686.983400000001</v>
      </c>
      <c r="Z7" s="160"/>
    </row>
    <row r="8" spans="1:26" ht="120.7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263"/>
      <c r="R8" s="223">
        <f t="shared" ref="R8:T8" si="3">SUM(R9:R54)</f>
        <v>2449.3359999999998</v>
      </c>
      <c r="S8" s="223">
        <f t="shared" si="3"/>
        <v>2120.1993299999999</v>
      </c>
      <c r="T8" s="223">
        <f t="shared" si="3"/>
        <v>2663.6000000000004</v>
      </c>
      <c r="U8" s="223">
        <f t="shared" ref="U8:Y8" si="4">SUM(U9:U54)</f>
        <v>2249.9</v>
      </c>
      <c r="V8" s="223">
        <f t="shared" ref="V8:X8" si="5">SUM(V9:V54)</f>
        <v>3477.4</v>
      </c>
      <c r="W8" s="223">
        <f t="shared" si="5"/>
        <v>3746.1600000000003</v>
      </c>
      <c r="X8" s="223">
        <f t="shared" si="5"/>
        <v>4120.7759999999998</v>
      </c>
      <c r="Y8" s="223">
        <f t="shared" si="4"/>
        <v>4532.8536000000013</v>
      </c>
      <c r="Z8" s="216"/>
    </row>
    <row r="9" spans="1:26" ht="71.25" customHeight="1">
      <c r="A9" s="153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399</v>
      </c>
      <c r="P9" s="186" t="s">
        <v>349</v>
      </c>
      <c r="Q9" s="187" t="s">
        <v>365</v>
      </c>
      <c r="R9" s="224">
        <v>600.07899999999995</v>
      </c>
      <c r="S9" s="224">
        <v>575.28449999999998</v>
      </c>
      <c r="T9" s="224">
        <v>646.1</v>
      </c>
      <c r="U9" s="224">
        <v>605.4</v>
      </c>
      <c r="V9" s="224">
        <v>683.6</v>
      </c>
      <c r="W9" s="224">
        <f t="shared" ref="W9:Y10" si="6">V9*1.1</f>
        <v>751.96</v>
      </c>
      <c r="X9" s="224">
        <f t="shared" si="6"/>
        <v>827.15600000000006</v>
      </c>
      <c r="Y9" s="224">
        <f t="shared" si="6"/>
        <v>909.87160000000017</v>
      </c>
      <c r="Z9" s="160"/>
    </row>
    <row r="10" spans="1:26" ht="83.25" customHeight="1">
      <c r="A10" s="154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399</v>
      </c>
      <c r="P10" s="186" t="s">
        <v>349</v>
      </c>
      <c r="Q10" s="187" t="s">
        <v>365</v>
      </c>
      <c r="R10" s="224"/>
      <c r="S10" s="224"/>
      <c r="T10" s="224">
        <v>8.6</v>
      </c>
      <c r="U10" s="224">
        <v>0</v>
      </c>
      <c r="V10" s="224">
        <v>10</v>
      </c>
      <c r="W10" s="224">
        <f t="shared" si="6"/>
        <v>11</v>
      </c>
      <c r="X10" s="224">
        <f t="shared" si="6"/>
        <v>12.100000000000001</v>
      </c>
      <c r="Y10" s="224">
        <f t="shared" si="6"/>
        <v>13.310000000000002</v>
      </c>
      <c r="Z10" s="160"/>
    </row>
    <row r="11" spans="1:26" ht="154.5" hidden="1" customHeight="1">
      <c r="A11" s="155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399</v>
      </c>
      <c r="P11" s="186" t="s">
        <v>349</v>
      </c>
      <c r="Q11" s="187" t="s">
        <v>365</v>
      </c>
      <c r="R11" s="224">
        <v>15</v>
      </c>
      <c r="S11" s="224"/>
      <c r="T11" s="224"/>
      <c r="U11" s="224"/>
      <c r="V11" s="224"/>
      <c r="W11" s="224"/>
      <c r="X11" s="224"/>
      <c r="Y11" s="224"/>
      <c r="Z11" s="160"/>
    </row>
    <row r="12" spans="1:26" ht="45" hidden="1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224"/>
      <c r="S12" s="224"/>
      <c r="T12" s="224"/>
      <c r="U12" s="224"/>
      <c r="V12" s="224"/>
      <c r="W12" s="224"/>
      <c r="X12" s="224"/>
      <c r="Y12" s="224"/>
      <c r="Z12" s="160"/>
    </row>
    <row r="13" spans="1:26" ht="409.5" hidden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224"/>
      <c r="S13" s="224"/>
      <c r="T13" s="224"/>
      <c r="U13" s="224"/>
      <c r="V13" s="224"/>
      <c r="W13" s="224"/>
      <c r="X13" s="224"/>
      <c r="Y13" s="224"/>
      <c r="Z13" s="160"/>
    </row>
    <row r="14" spans="1:26" ht="201.75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399</v>
      </c>
      <c r="P14" s="181" t="s">
        <v>360</v>
      </c>
      <c r="Q14" s="187" t="s">
        <v>365</v>
      </c>
      <c r="R14" s="224">
        <v>34.159999999999997</v>
      </c>
      <c r="S14" s="224">
        <v>34.159999999999997</v>
      </c>
      <c r="T14" s="224">
        <v>3.8</v>
      </c>
      <c r="U14" s="224">
        <v>3.8</v>
      </c>
      <c r="V14" s="224">
        <v>0</v>
      </c>
      <c r="W14" s="224">
        <v>0</v>
      </c>
      <c r="X14" s="224">
        <v>0</v>
      </c>
      <c r="Y14" s="224">
        <v>0</v>
      </c>
      <c r="Z14" s="160"/>
    </row>
    <row r="15" spans="1:26" ht="138.75" hidden="1" customHeight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224"/>
      <c r="S15" s="224"/>
      <c r="T15" s="224"/>
      <c r="U15" s="224"/>
      <c r="V15" s="224"/>
      <c r="W15" s="224"/>
      <c r="X15" s="224"/>
      <c r="Y15" s="224"/>
      <c r="Z15" s="160"/>
    </row>
    <row r="16" spans="1:26" ht="96.75" hidden="1" customHeight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224"/>
      <c r="S16" s="224"/>
      <c r="T16" s="224"/>
      <c r="U16" s="224"/>
      <c r="V16" s="224"/>
      <c r="W16" s="224"/>
      <c r="X16" s="224"/>
      <c r="Y16" s="224"/>
      <c r="Z16" s="160"/>
    </row>
    <row r="17" spans="1:26" ht="242.25" hidden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224"/>
      <c r="S17" s="224"/>
      <c r="T17" s="224"/>
      <c r="U17" s="224"/>
      <c r="V17" s="224"/>
      <c r="W17" s="224"/>
      <c r="X17" s="224"/>
      <c r="Y17" s="224"/>
      <c r="Z17" s="160"/>
    </row>
    <row r="18" spans="1:26" ht="102" hidden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224"/>
      <c r="S18" s="224"/>
      <c r="T18" s="224"/>
      <c r="U18" s="224"/>
      <c r="V18" s="224"/>
      <c r="W18" s="224"/>
      <c r="X18" s="224"/>
      <c r="Y18" s="224"/>
      <c r="Z18" s="160"/>
    </row>
    <row r="19" spans="1:26" ht="63.75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224"/>
      <c r="S19" s="224"/>
      <c r="T19" s="224"/>
      <c r="U19" s="224"/>
      <c r="V19" s="224"/>
      <c r="W19" s="224"/>
      <c r="X19" s="224"/>
      <c r="Y19" s="224"/>
      <c r="Z19" s="160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224"/>
      <c r="S20" s="224"/>
      <c r="T20" s="224"/>
      <c r="U20" s="224"/>
      <c r="V20" s="224"/>
      <c r="W20" s="224"/>
      <c r="X20" s="224"/>
      <c r="Y20" s="224"/>
      <c r="Z20" s="160"/>
    </row>
    <row r="21" spans="1:26" ht="72.75" customHeight="1">
      <c r="A21" s="153" t="s">
        <v>71</v>
      </c>
      <c r="B21" s="191" t="s">
        <v>72</v>
      </c>
      <c r="C21" s="141" t="s">
        <v>73</v>
      </c>
      <c r="D21" s="180" t="s">
        <v>276</v>
      </c>
      <c r="E21" s="178"/>
      <c r="F21" s="178"/>
      <c r="G21" s="189" t="s">
        <v>41</v>
      </c>
      <c r="H21" s="190" t="s">
        <v>75</v>
      </c>
      <c r="I21" s="190" t="s">
        <v>76</v>
      </c>
      <c r="J21" s="181"/>
      <c r="K21" s="181" t="s">
        <v>44</v>
      </c>
      <c r="L21" s="190" t="s">
        <v>77</v>
      </c>
      <c r="M21" s="190" t="s">
        <v>43</v>
      </c>
      <c r="N21" s="181"/>
      <c r="O21" s="181" t="s">
        <v>399</v>
      </c>
      <c r="P21" s="190" t="s">
        <v>347</v>
      </c>
      <c r="Q21" s="187" t="s">
        <v>245</v>
      </c>
      <c r="R21" s="224">
        <v>54</v>
      </c>
      <c r="S21" s="224">
        <v>50.854349999999997</v>
      </c>
      <c r="T21" s="224">
        <v>126.4</v>
      </c>
      <c r="U21" s="224">
        <v>42.2</v>
      </c>
      <c r="V21" s="224">
        <v>247.9</v>
      </c>
      <c r="W21" s="224">
        <f>V21*1.1</f>
        <v>272.69000000000005</v>
      </c>
      <c r="X21" s="224">
        <f>W21*1.1</f>
        <v>299.95900000000006</v>
      </c>
      <c r="Y21" s="224">
        <f>X21*1.1</f>
        <v>329.95490000000007</v>
      </c>
      <c r="Z21" s="160"/>
    </row>
    <row r="22" spans="1:26" ht="73.5" customHeight="1">
      <c r="A22" s="155"/>
      <c r="B22" s="192"/>
      <c r="C22" s="143"/>
      <c r="D22" s="180" t="s">
        <v>267</v>
      </c>
      <c r="E22" s="178"/>
      <c r="F22" s="178"/>
      <c r="G22" s="189"/>
      <c r="H22" s="190"/>
      <c r="I22" s="190"/>
      <c r="J22" s="181"/>
      <c r="K22" s="181"/>
      <c r="L22" s="190"/>
      <c r="M22" s="190"/>
      <c r="N22" s="181"/>
      <c r="O22" s="181" t="s">
        <v>399</v>
      </c>
      <c r="P22" s="190" t="s">
        <v>346</v>
      </c>
      <c r="Q22" s="187" t="s">
        <v>365</v>
      </c>
      <c r="R22" s="224">
        <v>65.7</v>
      </c>
      <c r="S22" s="224">
        <v>65.62688</v>
      </c>
      <c r="T22" s="224"/>
      <c r="U22" s="224"/>
      <c r="V22" s="224"/>
      <c r="W22" s="224"/>
      <c r="X22" s="224"/>
      <c r="Y22" s="224"/>
      <c r="Z22" s="160"/>
    </row>
    <row r="23" spans="1:26" ht="4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89"/>
      <c r="H23" s="190"/>
      <c r="I23" s="190"/>
      <c r="J23" s="181"/>
      <c r="K23" s="181"/>
      <c r="L23" s="190"/>
      <c r="M23" s="190"/>
      <c r="N23" s="181"/>
      <c r="O23" s="227"/>
      <c r="P23" s="190" t="s">
        <v>348</v>
      </c>
      <c r="Q23" s="196"/>
      <c r="R23" s="224"/>
      <c r="S23" s="224"/>
      <c r="T23" s="224">
        <v>0</v>
      </c>
      <c r="U23" s="224">
        <v>0</v>
      </c>
      <c r="V23" s="224">
        <v>727.9</v>
      </c>
      <c r="W23" s="224">
        <f t="shared" ref="W23:Y24" si="7">V23*1.1</f>
        <v>800.69</v>
      </c>
      <c r="X23" s="224">
        <f t="shared" si="7"/>
        <v>880.75900000000013</v>
      </c>
      <c r="Y23" s="224">
        <f t="shared" si="7"/>
        <v>968.83490000000018</v>
      </c>
      <c r="Z23" s="160"/>
    </row>
    <row r="24" spans="1:26" ht="153.75" customHeight="1">
      <c r="A24" s="155"/>
      <c r="B24" s="192"/>
      <c r="C24" s="143"/>
      <c r="D24" s="180" t="s">
        <v>342</v>
      </c>
      <c r="E24" s="178"/>
      <c r="F24" s="178"/>
      <c r="G24" s="189" t="s">
        <v>41</v>
      </c>
      <c r="H24" s="190" t="s">
        <v>80</v>
      </c>
      <c r="I24" s="190" t="s">
        <v>76</v>
      </c>
      <c r="J24" s="181"/>
      <c r="K24" s="181" t="s">
        <v>44</v>
      </c>
      <c r="L24" s="190" t="s">
        <v>81</v>
      </c>
      <c r="M24" s="190" t="s">
        <v>43</v>
      </c>
      <c r="N24" s="181"/>
      <c r="O24" s="181" t="s">
        <v>399</v>
      </c>
      <c r="P24" s="190" t="s">
        <v>348</v>
      </c>
      <c r="Q24" s="187" t="s">
        <v>365</v>
      </c>
      <c r="R24" s="202">
        <v>331.4</v>
      </c>
      <c r="S24" s="224">
        <v>329.4</v>
      </c>
      <c r="T24" s="202">
        <v>334.4</v>
      </c>
      <c r="U24" s="224">
        <v>334.4</v>
      </c>
      <c r="V24" s="224">
        <v>0</v>
      </c>
      <c r="W24" s="224">
        <f t="shared" si="7"/>
        <v>0</v>
      </c>
      <c r="X24" s="224">
        <f t="shared" si="7"/>
        <v>0</v>
      </c>
      <c r="Y24" s="224">
        <f t="shared" si="7"/>
        <v>0</v>
      </c>
      <c r="Z24" s="160"/>
    </row>
    <row r="25" spans="1:26" ht="171.75" hidden="1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399</v>
      </c>
      <c r="P25" s="190" t="s">
        <v>350</v>
      </c>
      <c r="Q25" s="187" t="s">
        <v>365</v>
      </c>
      <c r="R25" s="264"/>
      <c r="S25" s="224"/>
      <c r="T25" s="264"/>
      <c r="U25" s="224"/>
      <c r="V25" s="264"/>
      <c r="W25" s="264"/>
      <c r="X25" s="264"/>
      <c r="Y25" s="264"/>
      <c r="Z25" s="160"/>
    </row>
    <row r="26" spans="1:26" ht="140.25" hidden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224"/>
      <c r="S26" s="224"/>
      <c r="T26" s="224"/>
      <c r="U26" s="224"/>
      <c r="V26" s="224"/>
      <c r="W26" s="224"/>
      <c r="X26" s="224"/>
      <c r="Y26" s="224"/>
      <c r="Z26" s="160"/>
    </row>
    <row r="27" spans="1:26" ht="165.7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224"/>
      <c r="S27" s="224"/>
      <c r="T27" s="224"/>
      <c r="U27" s="224"/>
      <c r="V27" s="224"/>
      <c r="W27" s="224"/>
      <c r="X27" s="224"/>
      <c r="Y27" s="224"/>
      <c r="Z27" s="160"/>
    </row>
    <row r="28" spans="1:26" ht="66" customHeight="1">
      <c r="A28" s="85" t="s">
        <v>93</v>
      </c>
      <c r="B28" s="163" t="s">
        <v>94</v>
      </c>
      <c r="C28" s="105" t="s">
        <v>95</v>
      </c>
      <c r="D28" s="180" t="s">
        <v>262</v>
      </c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399</v>
      </c>
      <c r="P28" s="190" t="s">
        <v>351</v>
      </c>
      <c r="Q28" s="187" t="s">
        <v>365</v>
      </c>
      <c r="R28" s="224"/>
      <c r="S28" s="224"/>
      <c r="T28" s="224">
        <v>23.2</v>
      </c>
      <c r="U28" s="224">
        <v>17.8</v>
      </c>
      <c r="V28" s="224">
        <v>71.8</v>
      </c>
      <c r="W28" s="224">
        <v>0</v>
      </c>
      <c r="X28" s="224">
        <v>0</v>
      </c>
      <c r="Y28" s="224">
        <v>0</v>
      </c>
      <c r="Z28" s="160"/>
    </row>
    <row r="29" spans="1:26" ht="87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399</v>
      </c>
      <c r="P29" s="190" t="s">
        <v>352</v>
      </c>
      <c r="Q29" s="187" t="s">
        <v>365</v>
      </c>
      <c r="R29" s="224">
        <v>98.4</v>
      </c>
      <c r="S29" s="224">
        <v>49.2</v>
      </c>
      <c r="T29" s="224">
        <v>0</v>
      </c>
      <c r="U29" s="224">
        <v>0</v>
      </c>
      <c r="V29" s="224">
        <f>U29*1.1</f>
        <v>0</v>
      </c>
      <c r="W29" s="224">
        <f>V29*1.1</f>
        <v>0</v>
      </c>
      <c r="X29" s="224">
        <f>W29*1.1</f>
        <v>0</v>
      </c>
      <c r="Y29" s="224">
        <f>X29*1.1</f>
        <v>0</v>
      </c>
      <c r="Z29" s="160"/>
    </row>
    <row r="30" spans="1:26" ht="114.75" hidden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224"/>
      <c r="S30" s="224"/>
      <c r="T30" s="224"/>
      <c r="U30" s="224"/>
      <c r="V30" s="224"/>
      <c r="W30" s="224"/>
      <c r="X30" s="224"/>
      <c r="Y30" s="224"/>
      <c r="Z30" s="160"/>
    </row>
    <row r="31" spans="1:26" ht="94.5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399</v>
      </c>
      <c r="P31" s="190" t="s">
        <v>353</v>
      </c>
      <c r="Q31" s="187" t="s">
        <v>365</v>
      </c>
      <c r="R31" s="224">
        <v>261.10000000000002</v>
      </c>
      <c r="S31" s="224">
        <v>240.69271000000001</v>
      </c>
      <c r="T31" s="224">
        <v>254.8</v>
      </c>
      <c r="U31" s="224">
        <v>249.8</v>
      </c>
      <c r="V31" s="224">
        <v>273.10000000000002</v>
      </c>
      <c r="W31" s="224">
        <f t="shared" ref="W31:Y33" si="8">V31*1.1</f>
        <v>300.41000000000003</v>
      </c>
      <c r="X31" s="224">
        <f t="shared" si="8"/>
        <v>330.45100000000008</v>
      </c>
      <c r="Y31" s="224">
        <f t="shared" si="8"/>
        <v>363.49610000000013</v>
      </c>
      <c r="Z31" s="160"/>
    </row>
    <row r="32" spans="1:26" ht="100.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399</v>
      </c>
      <c r="P32" s="190" t="s">
        <v>354</v>
      </c>
      <c r="Q32" s="187" t="s">
        <v>365</v>
      </c>
      <c r="R32" s="224">
        <v>529.49699999999996</v>
      </c>
      <c r="S32" s="224">
        <v>477.34168</v>
      </c>
      <c r="T32" s="224">
        <v>692.5</v>
      </c>
      <c r="U32" s="224">
        <v>564.70000000000005</v>
      </c>
      <c r="V32" s="224">
        <v>808.6</v>
      </c>
      <c r="W32" s="224">
        <f t="shared" si="8"/>
        <v>889.46000000000015</v>
      </c>
      <c r="X32" s="224">
        <f t="shared" si="8"/>
        <v>978.40600000000029</v>
      </c>
      <c r="Y32" s="224">
        <f t="shared" si="8"/>
        <v>1076.2466000000004</v>
      </c>
      <c r="Z32" s="160"/>
    </row>
    <row r="33" spans="1:26" ht="138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399</v>
      </c>
      <c r="P33" s="190" t="s">
        <v>355</v>
      </c>
      <c r="Q33" s="187" t="s">
        <v>365</v>
      </c>
      <c r="R33" s="224"/>
      <c r="S33" s="224"/>
      <c r="T33" s="224">
        <v>0</v>
      </c>
      <c r="U33" s="224">
        <v>0</v>
      </c>
      <c r="V33" s="224">
        <v>25</v>
      </c>
      <c r="W33" s="224">
        <f t="shared" si="8"/>
        <v>27.500000000000004</v>
      </c>
      <c r="X33" s="224">
        <f t="shared" si="8"/>
        <v>30.250000000000007</v>
      </c>
      <c r="Y33" s="224">
        <f t="shared" si="8"/>
        <v>33.275000000000013</v>
      </c>
      <c r="Z33" s="160"/>
    </row>
    <row r="34" spans="1:26" ht="105" hidden="1" customHeight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224"/>
      <c r="S34" s="224"/>
      <c r="T34" s="224"/>
      <c r="U34" s="224"/>
      <c r="V34" s="224"/>
      <c r="W34" s="224"/>
      <c r="X34" s="224"/>
      <c r="Y34" s="224"/>
      <c r="Z34" s="160"/>
    </row>
    <row r="35" spans="1:26" ht="113.25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244" t="s">
        <v>41</v>
      </c>
      <c r="H35" s="229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399</v>
      </c>
      <c r="P35" s="190" t="s">
        <v>356</v>
      </c>
      <c r="Q35" s="187" t="s">
        <v>365</v>
      </c>
      <c r="R35" s="224">
        <v>8.9</v>
      </c>
      <c r="S35" s="224">
        <v>8.9</v>
      </c>
      <c r="T35" s="224">
        <v>0</v>
      </c>
      <c r="U35" s="224">
        <v>5</v>
      </c>
      <c r="V35" s="224">
        <v>8.9</v>
      </c>
      <c r="W35" s="224">
        <f>V35*1.1</f>
        <v>9.7900000000000009</v>
      </c>
      <c r="X35" s="224">
        <f>W35*1.1</f>
        <v>10.769000000000002</v>
      </c>
      <c r="Y35" s="224">
        <f>X35*1.1</f>
        <v>11.845900000000004</v>
      </c>
      <c r="Z35" s="160"/>
    </row>
    <row r="36" spans="1:26" ht="84" hidden="1" customHeight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244"/>
      <c r="H36" s="229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 t="s">
        <v>399</v>
      </c>
      <c r="P36" s="181"/>
      <c r="Q36" s="187" t="s">
        <v>245</v>
      </c>
      <c r="R36" s="224"/>
      <c r="S36" s="224"/>
      <c r="T36" s="224"/>
      <c r="U36" s="224"/>
      <c r="V36" s="224"/>
      <c r="W36" s="224"/>
      <c r="X36" s="224"/>
      <c r="Y36" s="224"/>
      <c r="Z36" s="160"/>
    </row>
    <row r="37" spans="1:26" ht="140.25" hidden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224"/>
      <c r="S37" s="224"/>
      <c r="T37" s="224"/>
      <c r="U37" s="224"/>
      <c r="V37" s="224"/>
      <c r="W37" s="224"/>
      <c r="X37" s="224"/>
      <c r="Y37" s="224"/>
      <c r="Z37" s="160"/>
    </row>
    <row r="38" spans="1:26" ht="38.25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224"/>
      <c r="S38" s="224"/>
      <c r="T38" s="224"/>
      <c r="U38" s="224"/>
      <c r="V38" s="224"/>
      <c r="W38" s="224"/>
      <c r="X38" s="224"/>
      <c r="Y38" s="224"/>
      <c r="Z38" s="160"/>
    </row>
    <row r="39" spans="1:26" ht="51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224"/>
      <c r="S39" s="224"/>
      <c r="T39" s="224"/>
      <c r="U39" s="224"/>
      <c r="V39" s="224"/>
      <c r="W39" s="224"/>
      <c r="X39" s="224"/>
      <c r="Y39" s="224"/>
      <c r="Z39" s="160"/>
    </row>
    <row r="40" spans="1:26" ht="124.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399</v>
      </c>
      <c r="P40" s="190" t="s">
        <v>357</v>
      </c>
      <c r="Q40" s="187" t="s">
        <v>365</v>
      </c>
      <c r="R40" s="224">
        <v>174.3</v>
      </c>
      <c r="S40" s="224">
        <v>117.3253</v>
      </c>
      <c r="T40" s="224">
        <v>249.4</v>
      </c>
      <c r="U40" s="224">
        <v>226.9</v>
      </c>
      <c r="V40" s="224">
        <v>148</v>
      </c>
      <c r="W40" s="224">
        <f t="shared" ref="W40:W42" si="9">V40*1.1</f>
        <v>162.80000000000001</v>
      </c>
      <c r="X40" s="224">
        <f t="shared" ref="X40:Y42" si="10">W40*1.1</f>
        <v>179.08000000000004</v>
      </c>
      <c r="Y40" s="224">
        <f t="shared" si="10"/>
        <v>196.98800000000006</v>
      </c>
      <c r="Z40" s="160"/>
    </row>
    <row r="41" spans="1:26" ht="330.75" customHeight="1">
      <c r="A41" s="85" t="s">
        <v>153</v>
      </c>
      <c r="B41" s="163" t="s">
        <v>373</v>
      </c>
      <c r="C41" s="105" t="s">
        <v>154</v>
      </c>
      <c r="D41" s="180" t="s">
        <v>232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399</v>
      </c>
      <c r="P41" s="190" t="s">
        <v>358</v>
      </c>
      <c r="Q41" s="187" t="s">
        <v>365</v>
      </c>
      <c r="R41" s="202">
        <v>119.2</v>
      </c>
      <c r="S41" s="224">
        <v>27.975809999999999</v>
      </c>
      <c r="T41" s="202">
        <v>116.8</v>
      </c>
      <c r="U41" s="224">
        <v>0</v>
      </c>
      <c r="V41" s="224">
        <v>222.6</v>
      </c>
      <c r="W41" s="224">
        <f t="shared" si="9"/>
        <v>244.86</v>
      </c>
      <c r="X41" s="224">
        <f t="shared" si="10"/>
        <v>269.34600000000006</v>
      </c>
      <c r="Y41" s="224">
        <f t="shared" si="10"/>
        <v>296.28060000000011</v>
      </c>
      <c r="Z41" s="160"/>
    </row>
    <row r="42" spans="1:26" ht="81.7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399</v>
      </c>
      <c r="P42" s="190" t="s">
        <v>359</v>
      </c>
      <c r="Q42" s="187" t="s">
        <v>365</v>
      </c>
      <c r="R42" s="224">
        <v>157.6</v>
      </c>
      <c r="S42" s="224">
        <v>143.43809999999999</v>
      </c>
      <c r="T42" s="224">
        <v>207.6</v>
      </c>
      <c r="U42" s="224">
        <v>199.9</v>
      </c>
      <c r="V42" s="224">
        <v>250</v>
      </c>
      <c r="W42" s="224">
        <f t="shared" si="9"/>
        <v>275</v>
      </c>
      <c r="X42" s="224">
        <f t="shared" si="10"/>
        <v>302.5</v>
      </c>
      <c r="Y42" s="224">
        <f t="shared" si="10"/>
        <v>332.75</v>
      </c>
      <c r="Z42" s="160"/>
    </row>
    <row r="43" spans="1:26" ht="39.75" customHeight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224"/>
      <c r="S43" s="224"/>
      <c r="T43" s="224"/>
      <c r="U43" s="224"/>
      <c r="V43" s="224"/>
      <c r="W43" s="224"/>
      <c r="X43" s="224"/>
      <c r="Y43" s="224"/>
      <c r="Z43" s="160"/>
    </row>
    <row r="44" spans="1:26" ht="165.75" hidden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224"/>
      <c r="S44" s="224"/>
      <c r="T44" s="224"/>
      <c r="U44" s="224"/>
      <c r="V44" s="224"/>
      <c r="W44" s="224"/>
      <c r="X44" s="224"/>
      <c r="Y44" s="224"/>
      <c r="Z44" s="160"/>
    </row>
    <row r="45" spans="1:26" ht="153" hidden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224"/>
      <c r="S45" s="224"/>
      <c r="T45" s="224"/>
      <c r="U45" s="224"/>
      <c r="V45" s="224"/>
      <c r="W45" s="224"/>
      <c r="X45" s="224"/>
      <c r="Y45" s="224"/>
      <c r="Z45" s="160"/>
    </row>
    <row r="46" spans="1:26" ht="140.25" hidden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224"/>
      <c r="S46" s="224"/>
      <c r="T46" s="224"/>
      <c r="U46" s="224"/>
      <c r="V46" s="224"/>
      <c r="W46" s="224"/>
      <c r="X46" s="224"/>
      <c r="Y46" s="224"/>
      <c r="Z46" s="160"/>
    </row>
    <row r="47" spans="1:26" ht="102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224"/>
      <c r="S47" s="224"/>
      <c r="T47" s="224"/>
      <c r="U47" s="224"/>
      <c r="V47" s="224"/>
      <c r="W47" s="224"/>
      <c r="X47" s="224"/>
      <c r="Y47" s="224"/>
      <c r="Z47" s="160"/>
    </row>
    <row r="48" spans="1:26" ht="140.25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224"/>
      <c r="S48" s="224"/>
      <c r="T48" s="224"/>
      <c r="U48" s="224"/>
      <c r="V48" s="224"/>
      <c r="W48" s="224"/>
      <c r="X48" s="224"/>
      <c r="Y48" s="224"/>
      <c r="Z48" s="160"/>
    </row>
    <row r="49" spans="1:26" ht="127.5" hidden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224"/>
      <c r="S49" s="224"/>
      <c r="T49" s="224"/>
      <c r="U49" s="224"/>
      <c r="V49" s="224"/>
      <c r="W49" s="224"/>
      <c r="X49" s="224"/>
      <c r="Y49" s="224"/>
      <c r="Z49" s="160"/>
    </row>
    <row r="50" spans="1:26" ht="108" hidden="1" customHeight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 t="s">
        <v>406</v>
      </c>
      <c r="P50" s="181"/>
      <c r="Q50" s="187" t="s">
        <v>245</v>
      </c>
      <c r="R50" s="224"/>
      <c r="S50" s="224"/>
      <c r="T50" s="224"/>
      <c r="U50" s="224"/>
      <c r="V50" s="224"/>
      <c r="W50" s="224"/>
      <c r="X50" s="224"/>
      <c r="Y50" s="224"/>
      <c r="Z50" s="160"/>
    </row>
    <row r="51" spans="1:26" ht="76.5" hidden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224"/>
      <c r="S51" s="224"/>
      <c r="T51" s="224"/>
      <c r="U51" s="224"/>
      <c r="V51" s="224"/>
      <c r="W51" s="224"/>
      <c r="X51" s="224"/>
      <c r="Y51" s="224"/>
      <c r="Z51" s="160"/>
    </row>
    <row r="52" spans="1:26" ht="178.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224"/>
      <c r="S52" s="224"/>
      <c r="T52" s="224"/>
      <c r="U52" s="224"/>
      <c r="V52" s="224"/>
      <c r="W52" s="224"/>
      <c r="X52" s="224"/>
      <c r="Y52" s="224"/>
      <c r="Z52" s="160"/>
    </row>
    <row r="53" spans="1:26" ht="51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224"/>
      <c r="S53" s="224"/>
      <c r="T53" s="224"/>
      <c r="U53" s="224"/>
      <c r="V53" s="224"/>
      <c r="W53" s="224"/>
      <c r="X53" s="224"/>
      <c r="Y53" s="224"/>
      <c r="Z53" s="160"/>
    </row>
    <row r="54" spans="1:26" ht="102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224"/>
      <c r="S54" s="224"/>
      <c r="T54" s="224"/>
      <c r="U54" s="224"/>
      <c r="V54" s="224"/>
      <c r="W54" s="224"/>
      <c r="X54" s="224"/>
      <c r="Y54" s="224"/>
      <c r="Z54" s="160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223">
        <f t="shared" ref="R55:T55" si="11">SUM(R56:R59)</f>
        <v>165</v>
      </c>
      <c r="S55" s="223">
        <f t="shared" si="11"/>
        <v>165</v>
      </c>
      <c r="T55" s="223">
        <f t="shared" si="11"/>
        <v>131.4</v>
      </c>
      <c r="U55" s="223">
        <f t="shared" ref="U55:Y55" si="12">SUM(U56:U59)</f>
        <v>131.4</v>
      </c>
      <c r="V55" s="223">
        <f t="shared" ref="V55:X55" si="13">SUM(V56:V59)</f>
        <v>303.3</v>
      </c>
      <c r="W55" s="223">
        <f t="shared" si="13"/>
        <v>0</v>
      </c>
      <c r="X55" s="223">
        <f t="shared" si="13"/>
        <v>0</v>
      </c>
      <c r="Y55" s="223">
        <f t="shared" si="12"/>
        <v>0</v>
      </c>
      <c r="Z55" s="160"/>
    </row>
    <row r="56" spans="1:26" ht="86.25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399</v>
      </c>
      <c r="P56" s="190" t="s">
        <v>350</v>
      </c>
      <c r="Q56" s="187" t="s">
        <v>365</v>
      </c>
      <c r="R56" s="224">
        <v>165</v>
      </c>
      <c r="S56" s="224">
        <v>165</v>
      </c>
      <c r="T56" s="224">
        <v>131.4</v>
      </c>
      <c r="U56" s="224">
        <v>131.4</v>
      </c>
      <c r="V56" s="224">
        <v>303.3</v>
      </c>
      <c r="W56" s="224">
        <v>0</v>
      </c>
      <c r="X56" s="224">
        <v>0</v>
      </c>
      <c r="Y56" s="224">
        <v>0</v>
      </c>
      <c r="Z56" s="160"/>
    </row>
    <row r="57" spans="1:26" ht="127.5" hidden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224"/>
      <c r="S57" s="224"/>
      <c r="T57" s="224"/>
      <c r="U57" s="224"/>
      <c r="V57" s="224"/>
      <c r="W57" s="224"/>
      <c r="X57" s="224"/>
      <c r="Y57" s="224"/>
      <c r="Z57" s="160"/>
    </row>
    <row r="58" spans="1:26" ht="69.75" hidden="1" customHeight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/>
      <c r="P58" s="190" t="s">
        <v>361</v>
      </c>
      <c r="Q58" s="187" t="s">
        <v>365</v>
      </c>
      <c r="R58" s="224"/>
      <c r="S58" s="224"/>
      <c r="T58" s="224"/>
      <c r="U58" s="224"/>
      <c r="V58" s="224"/>
      <c r="W58" s="224"/>
      <c r="X58" s="224"/>
      <c r="Y58" s="224"/>
      <c r="Z58" s="160"/>
    </row>
    <row r="59" spans="1:26" ht="153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224"/>
      <c r="S59" s="224"/>
      <c r="T59" s="224"/>
      <c r="U59" s="224"/>
      <c r="V59" s="224"/>
      <c r="W59" s="224"/>
      <c r="X59" s="224"/>
      <c r="Y59" s="224"/>
      <c r="Z59" s="160"/>
    </row>
    <row r="60" spans="1:26" ht="98.2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223">
        <f t="shared" ref="R60:T60" si="14">SUM(R61:R62)</f>
        <v>54.62</v>
      </c>
      <c r="S60" s="223">
        <f t="shared" si="14"/>
        <v>54.62</v>
      </c>
      <c r="T60" s="223">
        <f t="shared" si="14"/>
        <v>113.56</v>
      </c>
      <c r="U60" s="223">
        <f t="shared" ref="U60:Y60" si="15">SUM(U61:U62)</f>
        <v>113.6</v>
      </c>
      <c r="V60" s="223">
        <f t="shared" ref="V60:X60" si="16">SUM(V61:V62)</f>
        <v>115.8</v>
      </c>
      <c r="W60" s="223">
        <f t="shared" si="16"/>
        <v>127.38000000000001</v>
      </c>
      <c r="X60" s="223">
        <f t="shared" si="16"/>
        <v>140.11800000000002</v>
      </c>
      <c r="Y60" s="223">
        <f t="shared" si="15"/>
        <v>154.12980000000005</v>
      </c>
      <c r="Z60" s="160"/>
    </row>
    <row r="61" spans="1:26" ht="99.75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406</v>
      </c>
      <c r="P61" s="181"/>
      <c r="Q61" s="187" t="s">
        <v>366</v>
      </c>
      <c r="R61" s="224">
        <v>54.62</v>
      </c>
      <c r="S61" s="224">
        <v>54.62</v>
      </c>
      <c r="T61" s="224">
        <v>113.56</v>
      </c>
      <c r="U61" s="224">
        <v>113.6</v>
      </c>
      <c r="V61" s="224">
        <v>115.8</v>
      </c>
      <c r="W61" s="224">
        <f>V61*1.1</f>
        <v>127.38000000000001</v>
      </c>
      <c r="X61" s="224">
        <f>W61*1.1</f>
        <v>140.11800000000002</v>
      </c>
      <c r="Y61" s="224">
        <f>X61*1.1</f>
        <v>154.12980000000005</v>
      </c>
      <c r="Z61" s="160"/>
    </row>
    <row r="62" spans="1:26" ht="25.5" hidden="1">
      <c r="A62" s="158" t="s">
        <v>327</v>
      </c>
      <c r="B62" s="163" t="s">
        <v>217</v>
      </c>
      <c r="C62" s="105"/>
      <c r="D62" s="180" t="s">
        <v>150</v>
      </c>
      <c r="E62" s="178"/>
      <c r="F62" s="178"/>
      <c r="G62" s="181"/>
      <c r="H62" s="181"/>
      <c r="I62" s="181"/>
      <c r="J62" s="181"/>
      <c r="K62" s="181"/>
      <c r="L62" s="181"/>
      <c r="M62" s="181"/>
      <c r="N62" s="181"/>
      <c r="O62" s="212"/>
      <c r="P62" s="181"/>
      <c r="Q62" s="181"/>
      <c r="R62" s="224"/>
      <c r="S62" s="224"/>
      <c r="T62" s="224"/>
      <c r="U62" s="224"/>
      <c r="V62" s="224"/>
      <c r="W62" s="224"/>
      <c r="X62" s="224"/>
      <c r="Y62" s="224"/>
      <c r="Z62" s="160"/>
    </row>
    <row r="63" spans="1:26" ht="331.5" hidden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224"/>
      <c r="S63" s="224">
        <f>S65</f>
        <v>0</v>
      </c>
      <c r="T63" s="224"/>
      <c r="U63" s="224">
        <f>U65</f>
        <v>0</v>
      </c>
      <c r="V63" s="224"/>
      <c r="W63" s="224"/>
      <c r="X63" s="224"/>
      <c r="Y63" s="224"/>
      <c r="Z63" s="160"/>
    </row>
    <row r="64" spans="1:26" ht="83.25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406</v>
      </c>
      <c r="P64" s="178"/>
      <c r="Q64" s="187" t="s">
        <v>245</v>
      </c>
      <c r="R64" s="224"/>
      <c r="S64" s="224"/>
      <c r="T64" s="224"/>
      <c r="U64" s="224"/>
      <c r="V64" s="224"/>
      <c r="W64" s="224"/>
      <c r="X64" s="224"/>
      <c r="Y64" s="224"/>
      <c r="Z64" s="160"/>
    </row>
    <row r="65" spans="1:27" ht="81.75" hidden="1" customHeight="1">
      <c r="A65" s="157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252</v>
      </c>
      <c r="P65" s="181"/>
      <c r="Q65" s="187" t="s">
        <v>366</v>
      </c>
      <c r="R65" s="224"/>
      <c r="S65" s="224"/>
      <c r="T65" s="224"/>
      <c r="U65" s="224"/>
      <c r="V65" s="224"/>
      <c r="W65" s="224"/>
      <c r="X65" s="224"/>
      <c r="Y65" s="224"/>
      <c r="Z65" s="160"/>
    </row>
    <row r="66" spans="1:27" ht="36" customHeight="1">
      <c r="A66" s="152"/>
      <c r="B66" s="176" t="s">
        <v>208</v>
      </c>
      <c r="C66" s="22"/>
      <c r="D66" s="180"/>
      <c r="E66" s="178"/>
      <c r="F66" s="178"/>
      <c r="G66" s="212"/>
      <c r="H66" s="213"/>
      <c r="I66" s="213"/>
      <c r="J66" s="213"/>
      <c r="K66" s="213"/>
      <c r="L66" s="213"/>
      <c r="M66" s="213"/>
      <c r="N66" s="178"/>
      <c r="O66" s="178"/>
      <c r="P66" s="178" t="s">
        <v>209</v>
      </c>
      <c r="Q66" s="210"/>
      <c r="R66" s="224">
        <f t="shared" ref="R66:T66" si="17">SUM(R8,R55,R60,R63)</f>
        <v>2668.9559999999997</v>
      </c>
      <c r="S66" s="224">
        <f t="shared" si="17"/>
        <v>2339.8193299999998</v>
      </c>
      <c r="T66" s="224">
        <f t="shared" si="17"/>
        <v>2908.5600000000004</v>
      </c>
      <c r="U66" s="224">
        <f t="shared" ref="U66:Y66" si="18">SUM(U8,U55,U60,U63)</f>
        <v>2494.9</v>
      </c>
      <c r="V66" s="224">
        <f t="shared" ref="V66:X66" si="19">SUM(V8,V55,V60,V63)</f>
        <v>3896.5000000000005</v>
      </c>
      <c r="W66" s="224">
        <f t="shared" si="19"/>
        <v>3873.5400000000004</v>
      </c>
      <c r="X66" s="224">
        <f t="shared" si="19"/>
        <v>4260.8940000000002</v>
      </c>
      <c r="Y66" s="224">
        <f t="shared" si="18"/>
        <v>4686.983400000001</v>
      </c>
      <c r="Z66" s="160"/>
    </row>
    <row r="67" spans="1:27" ht="21.75" customHeight="1">
      <c r="A67" s="159"/>
      <c r="B67" s="164" t="s">
        <v>305</v>
      </c>
      <c r="C67" s="160"/>
      <c r="D67" s="209" t="s">
        <v>111</v>
      </c>
      <c r="E67" s="160"/>
      <c r="F67" s="160"/>
      <c r="G67" s="208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265">
        <v>0.72499999999999998</v>
      </c>
      <c r="S67" s="265">
        <v>0.72499999999999998</v>
      </c>
      <c r="T67" s="264">
        <v>2.1</v>
      </c>
      <c r="U67" s="265">
        <v>2.1</v>
      </c>
      <c r="V67" s="265">
        <v>0</v>
      </c>
      <c r="W67" s="265">
        <v>0</v>
      </c>
      <c r="X67" s="265">
        <v>0</v>
      </c>
      <c r="Y67" s="265">
        <v>0</v>
      </c>
      <c r="Z67" s="160"/>
    </row>
    <row r="68" spans="1:27" ht="0.75" hidden="1" customHeight="1">
      <c r="A68" s="160"/>
      <c r="B68" s="216"/>
      <c r="C68" s="160"/>
      <c r="D68" s="24"/>
      <c r="E68" s="160"/>
      <c r="F68" s="160"/>
      <c r="G68" s="178"/>
      <c r="H68" s="178"/>
      <c r="I68" s="178"/>
      <c r="J68" s="178"/>
      <c r="K68" s="178"/>
      <c r="L68" s="178"/>
      <c r="M68" s="178"/>
      <c r="N68" s="160"/>
      <c r="O68" s="160"/>
      <c r="P68" s="160"/>
      <c r="Q68" s="160"/>
      <c r="R68" s="266"/>
      <c r="S68" s="264"/>
      <c r="T68" s="264"/>
      <c r="U68" s="264"/>
      <c r="V68" s="264"/>
      <c r="W68" s="264"/>
      <c r="X68" s="264"/>
      <c r="Y68" s="264"/>
      <c r="Z68" s="160"/>
    </row>
    <row r="69" spans="1:27" ht="12.75" hidden="1">
      <c r="A69" s="160"/>
      <c r="B69" s="164"/>
      <c r="C69" s="160"/>
      <c r="D69" s="215"/>
      <c r="E69" s="160"/>
      <c r="F69" s="160"/>
      <c r="G69" s="208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264"/>
      <c r="S69" s="264"/>
      <c r="T69" s="264"/>
      <c r="U69" s="264"/>
      <c r="V69" s="264"/>
      <c r="W69" s="264"/>
      <c r="X69" s="264"/>
      <c r="Y69" s="264"/>
      <c r="Z69" s="160"/>
    </row>
    <row r="70" spans="1:27" ht="12.75" hidden="1">
      <c r="A70" s="160"/>
      <c r="B70" s="164"/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264"/>
      <c r="S70" s="264"/>
      <c r="T70" s="264"/>
      <c r="U70" s="264"/>
      <c r="V70" s="264"/>
      <c r="W70" s="264"/>
      <c r="X70" s="264"/>
      <c r="Y70" s="264"/>
      <c r="Z70" s="160"/>
    </row>
    <row r="71" spans="1:27" ht="127.5">
      <c r="A71" s="160"/>
      <c r="B71" s="164" t="s">
        <v>430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224">
        <v>1287</v>
      </c>
      <c r="S71" s="224">
        <v>1287</v>
      </c>
      <c r="T71" s="224">
        <v>407.1</v>
      </c>
      <c r="U71" s="224">
        <v>407.1</v>
      </c>
      <c r="V71" s="224">
        <v>623.20000000000005</v>
      </c>
      <c r="W71" s="224">
        <f>V71*1.1</f>
        <v>685.5200000000001</v>
      </c>
      <c r="X71" s="224">
        <f>W71*1.1</f>
        <v>754.07200000000012</v>
      </c>
      <c r="Y71" s="224">
        <f>X71*1.1</f>
        <v>829.47920000000022</v>
      </c>
      <c r="Z71" s="202"/>
      <c r="AA71" s="111"/>
    </row>
    <row r="72" spans="1:27" ht="22.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20">R66+R67+R68+R69+R70+R71</f>
        <v>3956.6809999999996</v>
      </c>
      <c r="S72" s="217">
        <f t="shared" si="20"/>
        <v>3627.5443299999997</v>
      </c>
      <c r="T72" s="217">
        <f t="shared" si="20"/>
        <v>3317.76</v>
      </c>
      <c r="U72" s="217">
        <f t="shared" ref="U72:Y72" si="21">U66+U67+U68+U69+U70+U71</f>
        <v>2904.1</v>
      </c>
      <c r="V72" s="217">
        <f t="shared" ref="V72:X72" si="22">V66+V67+V68+V69+V70+V71</f>
        <v>4519.7000000000007</v>
      </c>
      <c r="W72" s="217">
        <f t="shared" si="22"/>
        <v>4559.0600000000004</v>
      </c>
      <c r="X72" s="217">
        <f t="shared" si="22"/>
        <v>5014.9660000000003</v>
      </c>
      <c r="Y72" s="217">
        <f t="shared" si="21"/>
        <v>5516.4626000000007</v>
      </c>
      <c r="Z72" s="217"/>
      <c r="AA72" s="112"/>
    </row>
    <row r="73" spans="1:27" ht="12.75" hidden="1">
      <c r="A73" s="151"/>
      <c r="B73" s="151"/>
      <c r="C73" s="151"/>
      <c r="D73" s="151"/>
      <c r="E73" s="151"/>
      <c r="F73" s="151"/>
      <c r="G73" s="16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ht="12.75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7" ht="18.75" customHeight="1">
      <c r="A75" s="151"/>
      <c r="B75" s="151"/>
      <c r="C75" s="151"/>
      <c r="D75" s="151"/>
      <c r="E75" s="151"/>
      <c r="F75" s="151"/>
      <c r="G75" s="161"/>
      <c r="H75" s="151"/>
      <c r="I75" s="151"/>
      <c r="J75" s="151"/>
      <c r="K75" s="151"/>
      <c r="L75" s="151"/>
      <c r="M75" s="151"/>
      <c r="N75" s="151"/>
      <c r="O75" s="151"/>
      <c r="P75" s="151"/>
      <c r="Q75" s="219" t="s">
        <v>210</v>
      </c>
      <c r="R75" s="219"/>
      <c r="S75" s="219"/>
      <c r="T75" s="219"/>
      <c r="U75" s="219"/>
      <c r="V75" s="151"/>
      <c r="W75" s="151"/>
      <c r="X75" s="151" t="s">
        <v>209</v>
      </c>
      <c r="Y75" s="151"/>
      <c r="Z75" s="151"/>
    </row>
    <row r="76" spans="1:27" ht="18.75" customHeight="1">
      <c r="B76" s="148" t="s">
        <v>449</v>
      </c>
      <c r="C76" s="148"/>
      <c r="D76" s="148"/>
      <c r="H76" s="110" t="s">
        <v>448</v>
      </c>
      <c r="Q76" s="116" t="s">
        <v>212</v>
      </c>
      <c r="R76" s="116"/>
      <c r="S76" s="116"/>
      <c r="T76" s="116"/>
      <c r="U76" s="116"/>
      <c r="X76" s="117"/>
      <c r="Y76" s="148" t="s">
        <v>279</v>
      </c>
      <c r="Z76" s="148"/>
    </row>
  </sheetData>
  <mergeCells count="28">
    <mergeCell ref="Y76:Z76"/>
    <mergeCell ref="H35:H36"/>
    <mergeCell ref="B76:D76"/>
    <mergeCell ref="I35:I36"/>
    <mergeCell ref="Z3:Z5"/>
    <mergeCell ref="X4:Y4"/>
    <mergeCell ref="F4:I4"/>
    <mergeCell ref="W4:W5"/>
    <mergeCell ref="R3:Y3"/>
    <mergeCell ref="G35:G36"/>
    <mergeCell ref="B21:B22"/>
    <mergeCell ref="A23:A24"/>
    <mergeCell ref="B23:B24"/>
    <mergeCell ref="C23:C24"/>
    <mergeCell ref="A21:A22"/>
    <mergeCell ref="V4:V5"/>
    <mergeCell ref="N4:Q4"/>
    <mergeCell ref="A9:A11"/>
    <mergeCell ref="B9:B11"/>
    <mergeCell ref="C9:C11"/>
    <mergeCell ref="C21:C22"/>
    <mergeCell ref="A2:Y2"/>
    <mergeCell ref="A3:C5"/>
    <mergeCell ref="D3:D5"/>
    <mergeCell ref="E3:Q3"/>
    <mergeCell ref="E4:E5"/>
    <mergeCell ref="J4:M4"/>
    <mergeCell ref="S4:U4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Z77"/>
  <sheetViews>
    <sheetView view="pageBreakPreview" zoomScale="60" zoomScaleNormal="6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5.140625" style="110" customWidth="1"/>
    <col min="2" max="2" width="26.570312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9.140625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9.140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2207.681</v>
      </c>
      <c r="S7" s="179">
        <f t="shared" si="0"/>
        <v>1933.7007499999997</v>
      </c>
      <c r="T7" s="179">
        <f t="shared" si="0"/>
        <v>2107.5</v>
      </c>
      <c r="U7" s="179">
        <f t="shared" ref="U7:Y7" si="1">SUM(U8,U55,U60,U63)</f>
        <v>1981.52</v>
      </c>
      <c r="V7" s="179">
        <f t="shared" ref="V7:X7" si="2">SUM(V8,V55,V60,V63)</f>
        <v>2435.6</v>
      </c>
      <c r="W7" s="179">
        <f t="shared" si="2"/>
        <v>2484.4050000000002</v>
      </c>
      <c r="X7" s="179">
        <f t="shared" si="2"/>
        <v>2608.6252500000001</v>
      </c>
      <c r="Y7" s="179">
        <f t="shared" si="1"/>
        <v>2739.0565125000007</v>
      </c>
      <c r="Z7" s="160"/>
    </row>
    <row r="8" spans="1:26" ht="91.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2153.0610000000001</v>
      </c>
      <c r="S8" s="179">
        <f t="shared" si="3"/>
        <v>1879.0807499999999</v>
      </c>
      <c r="T8" s="179">
        <f t="shared" si="3"/>
        <v>2052.9</v>
      </c>
      <c r="U8" s="179">
        <f t="shared" ref="U8:Y8" si="4">SUM(U9:U54)</f>
        <v>1926.9</v>
      </c>
      <c r="V8" s="179">
        <f t="shared" ref="V8:X8" si="5">SUM(V9:V54)</f>
        <v>2380</v>
      </c>
      <c r="W8" s="179">
        <f t="shared" si="5"/>
        <v>2426.0250000000001</v>
      </c>
      <c r="X8" s="179">
        <f t="shared" si="5"/>
        <v>2547.3262500000001</v>
      </c>
      <c r="Y8" s="179">
        <f t="shared" si="4"/>
        <v>2674.6925625000008</v>
      </c>
      <c r="Z8" s="182"/>
    </row>
    <row r="9" spans="1:26" ht="77.25" customHeight="1">
      <c r="A9" s="153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400</v>
      </c>
      <c r="P9" s="186" t="s">
        <v>349</v>
      </c>
      <c r="Q9" s="187" t="s">
        <v>365</v>
      </c>
      <c r="R9" s="179">
        <v>555.46100000000001</v>
      </c>
      <c r="S9" s="188">
        <v>533.54300999999998</v>
      </c>
      <c r="T9" s="179">
        <v>662.3</v>
      </c>
      <c r="U9" s="188">
        <v>642.70000000000005</v>
      </c>
      <c r="V9" s="179">
        <v>671.3</v>
      </c>
      <c r="W9" s="179">
        <f t="shared" ref="W9:Y10" si="6">V9*1.05</f>
        <v>704.86500000000001</v>
      </c>
      <c r="X9" s="179">
        <f t="shared" si="6"/>
        <v>740.10825</v>
      </c>
      <c r="Y9" s="179">
        <f t="shared" si="6"/>
        <v>777.11366250000003</v>
      </c>
      <c r="Z9" s="182"/>
    </row>
    <row r="10" spans="1:26" ht="83.25" customHeight="1">
      <c r="A10" s="154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400</v>
      </c>
      <c r="P10" s="186" t="s">
        <v>349</v>
      </c>
      <c r="Q10" s="187" t="s">
        <v>365</v>
      </c>
      <c r="R10" s="179"/>
      <c r="S10" s="188"/>
      <c r="T10" s="179">
        <v>8.6</v>
      </c>
      <c r="U10" s="188">
        <v>0</v>
      </c>
      <c r="V10" s="179">
        <v>10</v>
      </c>
      <c r="W10" s="179">
        <f t="shared" si="6"/>
        <v>10.5</v>
      </c>
      <c r="X10" s="179">
        <f t="shared" si="6"/>
        <v>11.025</v>
      </c>
      <c r="Y10" s="179">
        <f t="shared" si="6"/>
        <v>11.576250000000002</v>
      </c>
      <c r="Z10" s="182"/>
    </row>
    <row r="11" spans="1:26" ht="153" hidden="1">
      <c r="A11" s="155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400</v>
      </c>
      <c r="P11" s="186" t="s">
        <v>349</v>
      </c>
      <c r="Q11" s="187" t="s">
        <v>365</v>
      </c>
      <c r="R11" s="179">
        <v>10</v>
      </c>
      <c r="S11" s="188"/>
      <c r="T11" s="179"/>
      <c r="U11" s="188"/>
      <c r="V11" s="179"/>
      <c r="W11" s="179"/>
      <c r="X11" s="179"/>
      <c r="Y11" s="179"/>
      <c r="Z11" s="182"/>
    </row>
    <row r="12" spans="1:26" ht="27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114.75" hidden="1" customHeight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165.75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400</v>
      </c>
      <c r="P14" s="181" t="s">
        <v>360</v>
      </c>
      <c r="Q14" s="187" t="s">
        <v>365</v>
      </c>
      <c r="R14" s="179">
        <v>35.25</v>
      </c>
      <c r="S14" s="179">
        <v>35.25</v>
      </c>
      <c r="T14" s="179"/>
      <c r="U14" s="179"/>
      <c r="V14" s="179"/>
      <c r="W14" s="179"/>
      <c r="X14" s="179"/>
      <c r="Y14" s="179"/>
      <c r="Z14" s="182"/>
    </row>
    <row r="15" spans="1:26" ht="229.5" hidden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165.75" hidden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126" hidden="1" customHeight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102" hidden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63.75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114.75" hidden="1">
      <c r="A21" s="153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81"/>
      <c r="H21" s="181"/>
      <c r="I21" s="181"/>
      <c r="J21" s="181"/>
      <c r="K21" s="181"/>
      <c r="L21" s="181"/>
      <c r="M21" s="181"/>
      <c r="N21" s="181"/>
      <c r="O21" s="181" t="s">
        <v>400</v>
      </c>
      <c r="P21" s="190" t="s">
        <v>347</v>
      </c>
      <c r="Q21" s="181"/>
      <c r="R21" s="179"/>
      <c r="S21" s="179"/>
      <c r="T21" s="179"/>
      <c r="U21" s="179"/>
      <c r="V21" s="179"/>
      <c r="W21" s="179"/>
      <c r="X21" s="179"/>
      <c r="Y21" s="179"/>
      <c r="Z21" s="182"/>
    </row>
    <row r="22" spans="1:26" ht="73.5" customHeight="1">
      <c r="A22" s="155"/>
      <c r="B22" s="192"/>
      <c r="C22" s="143"/>
      <c r="D22" s="180" t="s">
        <v>267</v>
      </c>
      <c r="E22" s="178"/>
      <c r="F22" s="178"/>
      <c r="G22" s="189" t="s">
        <v>41</v>
      </c>
      <c r="H22" s="190" t="s">
        <v>75</v>
      </c>
      <c r="I22" s="190" t="s">
        <v>76</v>
      </c>
      <c r="J22" s="181"/>
      <c r="K22" s="181" t="s">
        <v>44</v>
      </c>
      <c r="L22" s="190" t="s">
        <v>77</v>
      </c>
      <c r="M22" s="190" t="s">
        <v>43</v>
      </c>
      <c r="N22" s="181"/>
      <c r="O22" s="181" t="s">
        <v>400</v>
      </c>
      <c r="P22" s="190" t="s">
        <v>346</v>
      </c>
      <c r="Q22" s="187" t="s">
        <v>365</v>
      </c>
      <c r="R22" s="179">
        <v>208.35</v>
      </c>
      <c r="S22" s="179">
        <v>208.34700000000001</v>
      </c>
      <c r="T22" s="179"/>
      <c r="U22" s="179"/>
      <c r="V22" s="179"/>
      <c r="W22" s="179"/>
      <c r="X22" s="179"/>
      <c r="Y22" s="179"/>
      <c r="Z22" s="182"/>
    </row>
    <row r="23" spans="1:26" ht="68.2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95" t="s">
        <v>400</v>
      </c>
      <c r="P23" s="190" t="s">
        <v>348</v>
      </c>
      <c r="Q23" s="259" t="s">
        <v>365</v>
      </c>
      <c r="R23" s="179"/>
      <c r="S23" s="179"/>
      <c r="T23" s="179">
        <v>0</v>
      </c>
      <c r="U23" s="179">
        <v>0</v>
      </c>
      <c r="V23" s="179">
        <v>501.2</v>
      </c>
      <c r="W23" s="179">
        <f t="shared" ref="W23:Y24" si="7">V23*1.05</f>
        <v>526.26</v>
      </c>
      <c r="X23" s="179">
        <f t="shared" si="7"/>
        <v>552.57299999999998</v>
      </c>
      <c r="Y23" s="179">
        <f t="shared" si="7"/>
        <v>580.20164999999997</v>
      </c>
      <c r="Z23" s="182"/>
    </row>
    <row r="24" spans="1:26" ht="72.75" customHeight="1">
      <c r="A24" s="155"/>
      <c r="B24" s="192"/>
      <c r="C24" s="143"/>
      <c r="D24" s="180" t="s">
        <v>343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99"/>
      <c r="P24" s="190" t="s">
        <v>348</v>
      </c>
      <c r="Q24" s="260"/>
      <c r="R24" s="200">
        <v>255.8</v>
      </c>
      <c r="S24" s="200">
        <v>251.4</v>
      </c>
      <c r="T24" s="200">
        <v>260.60000000000002</v>
      </c>
      <c r="U24" s="200">
        <v>260.60000000000002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82"/>
    </row>
    <row r="25" spans="1:26" ht="129.75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400</v>
      </c>
      <c r="P25" s="190" t="s">
        <v>350</v>
      </c>
      <c r="Q25" s="187" t="s">
        <v>365</v>
      </c>
      <c r="R25" s="179"/>
      <c r="S25" s="179"/>
      <c r="T25" s="179"/>
      <c r="U25" s="179"/>
      <c r="V25" s="179"/>
      <c r="W25" s="179"/>
      <c r="X25" s="179"/>
      <c r="Y25" s="179"/>
      <c r="Z25" s="182"/>
    </row>
    <row r="26" spans="1:26" ht="69.75" hidden="1" customHeight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82"/>
    </row>
    <row r="27" spans="1:26" ht="165.7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82"/>
    </row>
    <row r="28" spans="1:26" ht="45.75" customHeight="1">
      <c r="A28" s="85" t="s">
        <v>93</v>
      </c>
      <c r="B28" s="163" t="s">
        <v>94</v>
      </c>
      <c r="C28" s="105" t="s">
        <v>95</v>
      </c>
      <c r="D28" s="180"/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/>
      <c r="P28" s="190" t="s">
        <v>351</v>
      </c>
      <c r="Q28" s="187" t="s">
        <v>365</v>
      </c>
      <c r="R28" s="179"/>
      <c r="S28" s="179"/>
      <c r="T28" s="179">
        <v>1.4</v>
      </c>
      <c r="U28" s="179">
        <v>1.4</v>
      </c>
      <c r="V28" s="179">
        <v>69.5</v>
      </c>
      <c r="W28" s="179">
        <v>0</v>
      </c>
      <c r="X28" s="179">
        <v>0</v>
      </c>
      <c r="Y28" s="179">
        <v>0</v>
      </c>
      <c r="Z28" s="182"/>
    </row>
    <row r="29" spans="1:26" ht="99.75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400</v>
      </c>
      <c r="P29" s="190" t="s">
        <v>352</v>
      </c>
      <c r="Q29" s="187" t="s">
        <v>365</v>
      </c>
      <c r="R29" s="179">
        <v>49.2</v>
      </c>
      <c r="S29" s="179">
        <v>49.2</v>
      </c>
      <c r="T29" s="179">
        <v>16.5</v>
      </c>
      <c r="U29" s="179">
        <v>11.6</v>
      </c>
      <c r="V29" s="179">
        <v>0</v>
      </c>
      <c r="W29" s="179">
        <f>V29*1.05</f>
        <v>0</v>
      </c>
      <c r="X29" s="179">
        <f>W29*1.05</f>
        <v>0</v>
      </c>
      <c r="Y29" s="179">
        <f>X29*1.05</f>
        <v>0</v>
      </c>
      <c r="Z29" s="182"/>
    </row>
    <row r="30" spans="1:26" ht="6" hidden="1" customHeight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90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400</v>
      </c>
      <c r="P31" s="190" t="s">
        <v>353</v>
      </c>
      <c r="Q31" s="187" t="s">
        <v>365</v>
      </c>
      <c r="R31" s="179">
        <v>181.98699999999999</v>
      </c>
      <c r="S31" s="179">
        <v>176.88503</v>
      </c>
      <c r="T31" s="179">
        <v>210.5</v>
      </c>
      <c r="U31" s="179">
        <v>210.3</v>
      </c>
      <c r="V31" s="179">
        <v>244.2</v>
      </c>
      <c r="W31" s="179">
        <f t="shared" ref="W31:Y33" si="8">V31*1.05</f>
        <v>256.41000000000003</v>
      </c>
      <c r="X31" s="179">
        <f t="shared" si="8"/>
        <v>269.23050000000006</v>
      </c>
      <c r="Y31" s="179">
        <f t="shared" si="8"/>
        <v>282.69202500000006</v>
      </c>
      <c r="Z31" s="182"/>
    </row>
    <row r="32" spans="1:26" ht="79.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400</v>
      </c>
      <c r="P32" s="190" t="s">
        <v>354</v>
      </c>
      <c r="Q32" s="187" t="s">
        <v>365</v>
      </c>
      <c r="R32" s="179">
        <v>452.57499999999999</v>
      </c>
      <c r="S32" s="179">
        <v>412.09771000000001</v>
      </c>
      <c r="T32" s="179">
        <v>551.6</v>
      </c>
      <c r="U32" s="179">
        <v>476.4</v>
      </c>
      <c r="V32" s="179">
        <v>499.5</v>
      </c>
      <c r="W32" s="179">
        <f t="shared" si="8"/>
        <v>524.47500000000002</v>
      </c>
      <c r="X32" s="179">
        <f t="shared" si="8"/>
        <v>550.69875000000002</v>
      </c>
      <c r="Y32" s="179">
        <f t="shared" si="8"/>
        <v>578.23368750000009</v>
      </c>
      <c r="Z32" s="182"/>
    </row>
    <row r="33" spans="1:26" ht="142.5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400</v>
      </c>
      <c r="P33" s="190" t="s">
        <v>355</v>
      </c>
      <c r="Q33" s="187" t="s">
        <v>365</v>
      </c>
      <c r="R33" s="179"/>
      <c r="S33" s="179"/>
      <c r="T33" s="179">
        <v>0</v>
      </c>
      <c r="U33" s="179">
        <v>0</v>
      </c>
      <c r="V33" s="179">
        <v>20</v>
      </c>
      <c r="W33" s="179">
        <f t="shared" si="8"/>
        <v>21</v>
      </c>
      <c r="X33" s="179">
        <f t="shared" si="8"/>
        <v>22.05</v>
      </c>
      <c r="Y33" s="179">
        <f t="shared" si="8"/>
        <v>23.152500000000003</v>
      </c>
      <c r="Z33" s="182"/>
    </row>
    <row r="34" spans="1:26" ht="96" hidden="1" customHeight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79"/>
      <c r="S34" s="179"/>
      <c r="T34" s="179"/>
      <c r="U34" s="179"/>
      <c r="V34" s="179"/>
      <c r="W34" s="179"/>
      <c r="X34" s="179"/>
      <c r="Y34" s="179"/>
      <c r="Z34" s="182"/>
    </row>
    <row r="35" spans="1:26" ht="96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244" t="s">
        <v>41</v>
      </c>
      <c r="H35" s="229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400</v>
      </c>
      <c r="P35" s="190" t="s">
        <v>356</v>
      </c>
      <c r="Q35" s="187" t="s">
        <v>365</v>
      </c>
      <c r="R35" s="179">
        <v>4.8</v>
      </c>
      <c r="S35" s="179">
        <v>4.8</v>
      </c>
      <c r="T35" s="179">
        <v>6.8</v>
      </c>
      <c r="U35" s="179">
        <v>6.8</v>
      </c>
      <c r="V35" s="179">
        <v>6.8</v>
      </c>
      <c r="W35" s="179">
        <f>V35*1.05</f>
        <v>7.14</v>
      </c>
      <c r="X35" s="179">
        <f>W35*1.05</f>
        <v>7.4969999999999999</v>
      </c>
      <c r="Y35" s="179">
        <f>X35*1.05</f>
        <v>7.8718500000000002</v>
      </c>
      <c r="Z35" s="182"/>
    </row>
    <row r="36" spans="1:26" ht="73.5" hidden="1" customHeight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244"/>
      <c r="H36" s="229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70.5" hidden="1" customHeight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38.25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38.25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10.2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400</v>
      </c>
      <c r="P40" s="190" t="s">
        <v>357</v>
      </c>
      <c r="Q40" s="187" t="s">
        <v>365</v>
      </c>
      <c r="R40" s="179">
        <v>117.88800000000001</v>
      </c>
      <c r="S40" s="179">
        <v>57.857999999999997</v>
      </c>
      <c r="T40" s="179">
        <v>140.5</v>
      </c>
      <c r="U40" s="179">
        <v>139.5</v>
      </c>
      <c r="V40" s="179">
        <v>116.5</v>
      </c>
      <c r="W40" s="179">
        <f t="shared" ref="W40:W42" si="9">V40*1.05</f>
        <v>122.325</v>
      </c>
      <c r="X40" s="179">
        <f t="shared" ref="X40:Y42" si="10">W40*1.05</f>
        <v>128.44125</v>
      </c>
      <c r="Y40" s="179">
        <f t="shared" si="10"/>
        <v>134.86331250000001</v>
      </c>
      <c r="Z40" s="182"/>
    </row>
    <row r="41" spans="1:26" ht="254.25" customHeight="1">
      <c r="A41" s="85" t="s">
        <v>153</v>
      </c>
      <c r="B41" s="163" t="s">
        <v>373</v>
      </c>
      <c r="C41" s="105" t="s">
        <v>154</v>
      </c>
      <c r="D41" s="180" t="s">
        <v>233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400</v>
      </c>
      <c r="P41" s="190" t="s">
        <v>358</v>
      </c>
      <c r="Q41" s="187" t="s">
        <v>365</v>
      </c>
      <c r="R41" s="179">
        <v>142.19999999999999</v>
      </c>
      <c r="S41" s="179">
        <v>24</v>
      </c>
      <c r="T41" s="179">
        <v>48</v>
      </c>
      <c r="U41" s="179">
        <v>47.9</v>
      </c>
      <c r="V41" s="179">
        <v>86</v>
      </c>
      <c r="W41" s="179">
        <f t="shared" si="9"/>
        <v>90.3</v>
      </c>
      <c r="X41" s="179">
        <f t="shared" si="10"/>
        <v>94.814999999999998</v>
      </c>
      <c r="Y41" s="179">
        <f t="shared" si="10"/>
        <v>99.555750000000003</v>
      </c>
      <c r="Z41" s="182"/>
    </row>
    <row r="42" spans="1:26" ht="136.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400</v>
      </c>
      <c r="P42" s="190" t="s">
        <v>359</v>
      </c>
      <c r="Q42" s="187" t="s">
        <v>365</v>
      </c>
      <c r="R42" s="179">
        <v>139.55000000000001</v>
      </c>
      <c r="S42" s="179">
        <v>125.7</v>
      </c>
      <c r="T42" s="179">
        <v>146.1</v>
      </c>
      <c r="U42" s="179">
        <v>129.69999999999999</v>
      </c>
      <c r="V42" s="179">
        <v>155</v>
      </c>
      <c r="W42" s="179">
        <f t="shared" si="9"/>
        <v>162.75</v>
      </c>
      <c r="X42" s="179">
        <f t="shared" si="10"/>
        <v>170.88750000000002</v>
      </c>
      <c r="Y42" s="179">
        <f t="shared" si="10"/>
        <v>179.43187500000002</v>
      </c>
      <c r="Z42" s="182"/>
    </row>
    <row r="43" spans="1:26" ht="39" hidden="1" customHeight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165.75" hidden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153" hidden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140.25" hidden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89.25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14.75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114.75" hidden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191.25" hidden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49.5" hidden="1" customHeight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78.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51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102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1">SUM(R56:R59)</f>
        <v>0</v>
      </c>
      <c r="S55" s="179">
        <f t="shared" si="11"/>
        <v>0</v>
      </c>
      <c r="T55" s="179">
        <f t="shared" si="11"/>
        <v>0</v>
      </c>
      <c r="U55" s="179">
        <f t="shared" ref="U55:Y55" si="12">SUM(U56:U59)</f>
        <v>0</v>
      </c>
      <c r="V55" s="179">
        <f t="shared" ref="V55:X55" si="13">SUM(V56:V59)</f>
        <v>0</v>
      </c>
      <c r="W55" s="179">
        <f t="shared" si="13"/>
        <v>0</v>
      </c>
      <c r="X55" s="179">
        <f t="shared" si="13"/>
        <v>0</v>
      </c>
      <c r="Y55" s="179">
        <f t="shared" si="12"/>
        <v>0</v>
      </c>
      <c r="Z55" s="179"/>
    </row>
    <row r="56" spans="1:26" ht="150.75" hidden="1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400</v>
      </c>
      <c r="P56" s="190" t="s">
        <v>350</v>
      </c>
      <c r="Q56" s="187" t="s">
        <v>365</v>
      </c>
      <c r="R56" s="179"/>
      <c r="S56" s="179"/>
      <c r="T56" s="179"/>
      <c r="U56" s="179"/>
      <c r="V56" s="179"/>
      <c r="W56" s="179"/>
      <c r="X56" s="179"/>
      <c r="Y56" s="179"/>
      <c r="Z56" s="182"/>
    </row>
    <row r="57" spans="1:26" ht="127.5" hidden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82"/>
    </row>
    <row r="58" spans="1:26" ht="114.75" hidden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400</v>
      </c>
      <c r="P58" s="190" t="s">
        <v>361</v>
      </c>
      <c r="Q58" s="187" t="s">
        <v>365</v>
      </c>
      <c r="R58" s="179"/>
      <c r="S58" s="179"/>
      <c r="T58" s="179"/>
      <c r="U58" s="179"/>
      <c r="V58" s="179"/>
      <c r="W58" s="179"/>
      <c r="X58" s="179"/>
      <c r="Y58" s="179"/>
      <c r="Z58" s="182"/>
    </row>
    <row r="59" spans="1:26" ht="140.25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82"/>
    </row>
    <row r="60" spans="1:26" ht="94.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4">SUM(R61:R62)</f>
        <v>54.62</v>
      </c>
      <c r="S60" s="179">
        <f t="shared" si="14"/>
        <v>54.62</v>
      </c>
      <c r="T60" s="179">
        <f t="shared" si="14"/>
        <v>54.6</v>
      </c>
      <c r="U60" s="179">
        <f t="shared" ref="U60:Y60" si="15">SUM(U61:U62)</f>
        <v>54.62</v>
      </c>
      <c r="V60" s="179">
        <f t="shared" ref="V60:X60" si="16">SUM(V61:V62)</f>
        <v>55.6</v>
      </c>
      <c r="W60" s="179">
        <f t="shared" si="16"/>
        <v>58.38</v>
      </c>
      <c r="X60" s="179">
        <f t="shared" si="16"/>
        <v>61.299000000000007</v>
      </c>
      <c r="Y60" s="179">
        <f t="shared" si="15"/>
        <v>64.363950000000003</v>
      </c>
      <c r="Z60" s="179"/>
    </row>
    <row r="61" spans="1:26" ht="81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408</v>
      </c>
      <c r="P61" s="181"/>
      <c r="Q61" s="187" t="s">
        <v>366</v>
      </c>
      <c r="R61" s="179">
        <v>54.62</v>
      </c>
      <c r="S61" s="179">
        <v>54.62</v>
      </c>
      <c r="T61" s="179">
        <v>54.6</v>
      </c>
      <c r="U61" s="179">
        <v>54.62</v>
      </c>
      <c r="V61" s="179">
        <v>55.6</v>
      </c>
      <c r="W61" s="179">
        <f>V61*1.05</f>
        <v>58.38</v>
      </c>
      <c r="X61" s="179">
        <f>W61*1.05</f>
        <v>61.299000000000007</v>
      </c>
      <c r="Y61" s="179">
        <f>X61*1.05</f>
        <v>64.363950000000003</v>
      </c>
      <c r="Z61" s="182"/>
    </row>
    <row r="62" spans="1:26" ht="25.5">
      <c r="A62" s="158" t="s">
        <v>327</v>
      </c>
      <c r="B62" s="163" t="s">
        <v>217</v>
      </c>
      <c r="C62" s="105"/>
      <c r="D62" s="180"/>
      <c r="E62" s="178"/>
      <c r="F62" s="178"/>
      <c r="G62" s="189"/>
      <c r="H62" s="190"/>
      <c r="I62" s="190"/>
      <c r="J62" s="181"/>
      <c r="K62" s="181"/>
      <c r="L62" s="190"/>
      <c r="M62" s="190"/>
      <c r="N62" s="181"/>
      <c r="O62" s="181"/>
      <c r="P62" s="181"/>
      <c r="Q62" s="187"/>
      <c r="R62" s="179"/>
      <c r="S62" s="179"/>
      <c r="T62" s="179"/>
      <c r="U62" s="179"/>
      <c r="V62" s="179"/>
      <c r="W62" s="179"/>
      <c r="X62" s="179"/>
      <c r="Y62" s="179"/>
      <c r="Z62" s="182"/>
    </row>
    <row r="63" spans="1:26" ht="143.25" customHeight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>
        <f t="shared" ref="R63:T63" si="17">R65</f>
        <v>0</v>
      </c>
      <c r="S63" s="179">
        <f t="shared" si="17"/>
        <v>0</v>
      </c>
      <c r="T63" s="179">
        <f t="shared" si="17"/>
        <v>0</v>
      </c>
      <c r="U63" s="179">
        <f t="shared" ref="U63:Y63" si="18">U65</f>
        <v>0</v>
      </c>
      <c r="V63" s="179">
        <f t="shared" ref="V63:X63" si="19">V65</f>
        <v>0</v>
      </c>
      <c r="W63" s="179">
        <f t="shared" si="19"/>
        <v>0</v>
      </c>
      <c r="X63" s="179">
        <f t="shared" si="19"/>
        <v>0</v>
      </c>
      <c r="Y63" s="179">
        <f t="shared" si="18"/>
        <v>0</v>
      </c>
      <c r="Z63" s="182"/>
    </row>
    <row r="64" spans="1:26" ht="140.25" hidden="1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408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82"/>
    </row>
    <row r="65" spans="1:26" ht="216.75" hidden="1">
      <c r="A65" s="157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253</v>
      </c>
      <c r="P65" s="181"/>
      <c r="Q65" s="187" t="s">
        <v>366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6" ht="22.5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211">
        <f t="shared" ref="R66:T66" si="20">SUM(R8,R55,R60,R63)</f>
        <v>2207.681</v>
      </c>
      <c r="S66" s="211">
        <f t="shared" si="20"/>
        <v>1933.7007499999997</v>
      </c>
      <c r="T66" s="211">
        <f t="shared" si="20"/>
        <v>2107.5</v>
      </c>
      <c r="U66" s="211">
        <f t="shared" ref="U66:Y66" si="21">SUM(U8,U55,U60,U63)</f>
        <v>1981.52</v>
      </c>
      <c r="V66" s="211">
        <f t="shared" ref="V66:X66" si="22">SUM(V8,V55,V60,V63)</f>
        <v>2435.6</v>
      </c>
      <c r="W66" s="211">
        <f t="shared" si="22"/>
        <v>2484.4050000000002</v>
      </c>
      <c r="X66" s="211">
        <f t="shared" si="22"/>
        <v>2608.6252500000001</v>
      </c>
      <c r="Y66" s="211">
        <f t="shared" si="21"/>
        <v>2739.0565125000007</v>
      </c>
      <c r="Z66" s="182"/>
    </row>
    <row r="67" spans="1:26" ht="12.75" hidden="1">
      <c r="A67" s="159"/>
      <c r="B67" s="163"/>
      <c r="C67" s="105"/>
      <c r="D67" s="180"/>
      <c r="E67" s="178"/>
      <c r="F67" s="178"/>
      <c r="G67" s="212"/>
      <c r="H67" s="213"/>
      <c r="I67" s="213"/>
      <c r="J67" s="213"/>
      <c r="K67" s="213"/>
      <c r="L67" s="213"/>
      <c r="M67" s="213"/>
      <c r="N67" s="178"/>
      <c r="O67" s="178"/>
      <c r="P67" s="178"/>
      <c r="Q67" s="178"/>
      <c r="R67" s="178"/>
      <c r="S67" s="178"/>
      <c r="T67" s="178"/>
      <c r="U67" s="178"/>
      <c r="V67" s="178"/>
      <c r="W67" s="214"/>
      <c r="X67" s="214"/>
      <c r="Y67" s="214"/>
      <c r="Z67" s="160"/>
    </row>
    <row r="68" spans="1:26" ht="12.75" hidden="1">
      <c r="A68" s="160"/>
      <c r="B68" s="164"/>
      <c r="C68" s="160"/>
      <c r="D68" s="215"/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 hidden="1">
      <c r="A69" s="160"/>
      <c r="B69" s="208"/>
      <c r="C69" s="160"/>
      <c r="D69" s="215"/>
      <c r="E69" s="160"/>
      <c r="F69" s="160"/>
      <c r="G69" s="178"/>
      <c r="H69" s="178"/>
      <c r="I69" s="178"/>
      <c r="J69" s="178"/>
      <c r="K69" s="178"/>
      <c r="L69" s="178"/>
      <c r="M69" s="178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 hidden="1">
      <c r="A70" s="160"/>
      <c r="B70" s="164"/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7.5" hidden="1">
      <c r="A71" s="160"/>
      <c r="B71" s="164" t="s">
        <v>430</v>
      </c>
      <c r="C71" s="160"/>
      <c r="D71" s="215"/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22.5" hidden="1" customHeight="1">
      <c r="A72" s="249" t="s">
        <v>269</v>
      </c>
      <c r="B72" s="250"/>
      <c r="C72" s="251"/>
      <c r="D72" s="252"/>
      <c r="E72" s="216"/>
      <c r="F72" s="216"/>
      <c r="G72" s="253"/>
      <c r="H72" s="254"/>
      <c r="I72" s="254"/>
      <c r="J72" s="254"/>
      <c r="K72" s="254"/>
      <c r="L72" s="254"/>
      <c r="M72" s="254"/>
      <c r="N72" s="216"/>
      <c r="O72" s="216"/>
      <c r="P72" s="216"/>
      <c r="Q72" s="255"/>
      <c r="R72" s="256">
        <f t="shared" ref="R72:T72" si="23">R66+R67+R68+R69+R70+R71</f>
        <v>2207.681</v>
      </c>
      <c r="S72" s="256">
        <f t="shared" si="23"/>
        <v>1933.7007499999997</v>
      </c>
      <c r="T72" s="256">
        <f t="shared" si="23"/>
        <v>2107.5</v>
      </c>
      <c r="U72" s="256">
        <f t="shared" ref="U72:Y72" si="24">U66+U67+U68+U69+U70+U71</f>
        <v>1981.52</v>
      </c>
      <c r="V72" s="256">
        <f t="shared" ref="V72:X72" si="25">V66+V67+V68+V69+V70+V71</f>
        <v>2435.6</v>
      </c>
      <c r="W72" s="256">
        <f t="shared" si="25"/>
        <v>2484.4050000000002</v>
      </c>
      <c r="X72" s="256">
        <f t="shared" si="25"/>
        <v>2608.6252500000001</v>
      </c>
      <c r="Y72" s="256">
        <f t="shared" si="24"/>
        <v>2739.0565125000007</v>
      </c>
      <c r="Z72" s="160"/>
    </row>
    <row r="73" spans="1:26" ht="12.75">
      <c r="A73" s="151"/>
      <c r="B73" s="151"/>
      <c r="C73" s="151"/>
      <c r="D73" s="151"/>
      <c r="E73" s="151"/>
      <c r="F73" s="151"/>
      <c r="G73" s="257"/>
      <c r="H73" s="258"/>
      <c r="I73" s="258"/>
      <c r="J73" s="258"/>
      <c r="K73" s="258"/>
      <c r="L73" s="258"/>
      <c r="M73" s="258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2.75">
      <c r="A74" s="151"/>
      <c r="B74" s="151"/>
      <c r="C74" s="151"/>
      <c r="D74" s="151"/>
      <c r="E74" s="151"/>
      <c r="F74" s="151"/>
      <c r="G74" s="261"/>
      <c r="H74" s="262"/>
      <c r="I74" s="262"/>
      <c r="J74" s="262"/>
      <c r="K74" s="262"/>
      <c r="L74" s="262"/>
      <c r="M74" s="262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4.25" customHeight="1">
      <c r="A75" s="151"/>
      <c r="B75" s="151"/>
      <c r="C75" s="151"/>
      <c r="D75" s="151"/>
      <c r="E75" s="151"/>
      <c r="F75" s="151"/>
      <c r="G75" s="16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4.25" customHeight="1">
      <c r="Q76" s="116" t="s">
        <v>210</v>
      </c>
      <c r="R76" s="116"/>
      <c r="S76" s="116"/>
      <c r="T76" s="116"/>
      <c r="U76" s="116"/>
      <c r="X76" s="110" t="s">
        <v>209</v>
      </c>
    </row>
    <row r="77" spans="1:26" ht="12.75" customHeight="1">
      <c r="B77" s="148" t="s">
        <v>234</v>
      </c>
      <c r="C77" s="148"/>
      <c r="D77" s="148"/>
      <c r="H77" s="110" t="s">
        <v>285</v>
      </c>
      <c r="Q77" s="116" t="s">
        <v>212</v>
      </c>
      <c r="R77" s="116"/>
      <c r="S77" s="116"/>
      <c r="T77" s="116"/>
      <c r="U77" s="116"/>
      <c r="X77" s="117"/>
      <c r="Y77" s="150" t="s">
        <v>279</v>
      </c>
      <c r="Z77" s="150"/>
    </row>
  </sheetData>
  <mergeCells count="37">
    <mergeCell ref="H23:H24"/>
    <mergeCell ref="Q23:Q24"/>
    <mergeCell ref="I23:I24"/>
    <mergeCell ref="K23:K24"/>
    <mergeCell ref="L23:L24"/>
    <mergeCell ref="M23:M24"/>
    <mergeCell ref="O23:O24"/>
    <mergeCell ref="A2:Y2"/>
    <mergeCell ref="A3:C5"/>
    <mergeCell ref="D3:D5"/>
    <mergeCell ref="E3:Q3"/>
    <mergeCell ref="E4:E5"/>
    <mergeCell ref="J4:M4"/>
    <mergeCell ref="R3:Y3"/>
    <mergeCell ref="V4:V5"/>
    <mergeCell ref="Z3:Z5"/>
    <mergeCell ref="X4:Y4"/>
    <mergeCell ref="W4:W5"/>
    <mergeCell ref="F4:I4"/>
    <mergeCell ref="S4:U4"/>
    <mergeCell ref="N4:Q4"/>
    <mergeCell ref="B77:D77"/>
    <mergeCell ref="B23:B24"/>
    <mergeCell ref="C23:C24"/>
    <mergeCell ref="C9:C11"/>
    <mergeCell ref="Y77:Z77"/>
    <mergeCell ref="G35:G36"/>
    <mergeCell ref="A72:C72"/>
    <mergeCell ref="A9:A11"/>
    <mergeCell ref="B21:B22"/>
    <mergeCell ref="C21:C22"/>
    <mergeCell ref="H35:H36"/>
    <mergeCell ref="A23:A24"/>
    <mergeCell ref="A21:A22"/>
    <mergeCell ref="B9:B11"/>
    <mergeCell ref="I35:I36"/>
    <mergeCell ref="G23:G24"/>
  </mergeCells>
  <phoneticPr fontId="3" type="noConversion"/>
  <pageMargins left="0.39370078740157483" right="0.39370078740157483" top="0.51" bottom="0.39370078740157483" header="0.51181102362204722" footer="0.51181102362204722"/>
  <pageSetup paperSize="9" scale="4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A79"/>
  <sheetViews>
    <sheetView view="pageBreakPreview" zoomScale="60" zoomScaleNormal="60" workbookViewId="0">
      <pane xSplit="7" ySplit="8" topLeftCell="H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5.5703125" style="110" customWidth="1"/>
    <col min="2" max="2" width="26.570312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6.42578125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0.140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24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31.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83.2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28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2864.6460000000002</v>
      </c>
      <c r="S7" s="179">
        <f t="shared" si="0"/>
        <v>2680.2137599999996</v>
      </c>
      <c r="T7" s="179">
        <f t="shared" si="0"/>
        <v>3375.7000000000003</v>
      </c>
      <c r="U7" s="179">
        <f t="shared" ref="U7:Y7" si="1">SUM(U8,U55,U60,U63)</f>
        <v>2839.6000000000004</v>
      </c>
      <c r="V7" s="179">
        <f t="shared" ref="V7:X7" si="2">SUM(V8,V55,V60,V63)</f>
        <v>5775.6</v>
      </c>
      <c r="W7" s="179">
        <f t="shared" si="2"/>
        <v>4398.8610000000008</v>
      </c>
      <c r="X7" s="179">
        <f t="shared" si="2"/>
        <v>4618.4735700000001</v>
      </c>
      <c r="Y7" s="179">
        <f t="shared" si="1"/>
        <v>4849.0601588999998</v>
      </c>
      <c r="Z7" s="160"/>
    </row>
    <row r="8" spans="1:26" ht="204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2555.6960000000004</v>
      </c>
      <c r="S8" s="179">
        <f t="shared" si="3"/>
        <v>2371.2637599999998</v>
      </c>
      <c r="T8" s="179">
        <f t="shared" si="3"/>
        <v>3102.4000000000005</v>
      </c>
      <c r="U8" s="179">
        <f t="shared" ref="U8:Y8" si="4">SUM(U9:U54)</f>
        <v>2566.3000000000006</v>
      </c>
      <c r="V8" s="179">
        <f t="shared" ref="V8:X8" si="5">SUM(V9:V54)</f>
        <v>4073.9000000000005</v>
      </c>
      <c r="W8" s="179">
        <f t="shared" si="5"/>
        <v>4277.2710000000006</v>
      </c>
      <c r="X8" s="179">
        <f t="shared" si="5"/>
        <v>4490.8040700000001</v>
      </c>
      <c r="Y8" s="179">
        <f t="shared" si="4"/>
        <v>4715.0071839000002</v>
      </c>
      <c r="Z8" s="182"/>
    </row>
    <row r="9" spans="1:26" ht="66" customHeight="1">
      <c r="A9" s="153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410</v>
      </c>
      <c r="P9" s="186" t="s">
        <v>349</v>
      </c>
      <c r="Q9" s="187" t="s">
        <v>365</v>
      </c>
      <c r="R9" s="179">
        <v>633.89599999999996</v>
      </c>
      <c r="S9" s="188">
        <v>582.96209999999996</v>
      </c>
      <c r="T9" s="179">
        <v>736.9</v>
      </c>
      <c r="U9" s="188">
        <v>691</v>
      </c>
      <c r="V9" s="179">
        <v>773.4</v>
      </c>
      <c r="W9" s="179">
        <f t="shared" ref="W9:Y10" si="6">V9*1.05</f>
        <v>812.07</v>
      </c>
      <c r="X9" s="179">
        <f t="shared" si="6"/>
        <v>852.6735000000001</v>
      </c>
      <c r="Y9" s="179">
        <f t="shared" si="6"/>
        <v>895.30717500000014</v>
      </c>
      <c r="Z9" s="182"/>
    </row>
    <row r="10" spans="1:26" ht="59.25" customHeight="1">
      <c r="A10" s="154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410</v>
      </c>
      <c r="P10" s="186" t="s">
        <v>349</v>
      </c>
      <c r="Q10" s="187" t="s">
        <v>365</v>
      </c>
      <c r="R10" s="179"/>
      <c r="S10" s="188"/>
      <c r="T10" s="179">
        <v>20</v>
      </c>
      <c r="U10" s="188"/>
      <c r="V10" s="179">
        <v>20</v>
      </c>
      <c r="W10" s="179">
        <f t="shared" si="6"/>
        <v>21</v>
      </c>
      <c r="X10" s="179">
        <f t="shared" si="6"/>
        <v>22.05</v>
      </c>
      <c r="Y10" s="179">
        <f t="shared" si="6"/>
        <v>23.152500000000003</v>
      </c>
      <c r="Z10" s="182"/>
    </row>
    <row r="11" spans="1:26" ht="157.5" hidden="1" customHeight="1">
      <c r="A11" s="155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410</v>
      </c>
      <c r="P11" s="186" t="s">
        <v>349</v>
      </c>
      <c r="Q11" s="187" t="s">
        <v>365</v>
      </c>
      <c r="R11" s="179">
        <v>20</v>
      </c>
      <c r="S11" s="188">
        <v>0</v>
      </c>
      <c r="T11" s="179"/>
      <c r="U11" s="188">
        <v>0</v>
      </c>
      <c r="V11" s="179"/>
      <c r="W11" s="179"/>
      <c r="X11" s="179"/>
      <c r="Y11" s="179"/>
      <c r="Z11" s="182"/>
    </row>
    <row r="12" spans="1:26" ht="42.75" hidden="1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409.5" hidden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203.25" hidden="1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410</v>
      </c>
      <c r="P14" s="181" t="s">
        <v>360</v>
      </c>
      <c r="Q14" s="187" t="s">
        <v>365</v>
      </c>
      <c r="R14" s="179">
        <v>59.2</v>
      </c>
      <c r="S14" s="179">
        <v>59.2</v>
      </c>
      <c r="T14" s="179"/>
      <c r="U14" s="179"/>
      <c r="V14" s="179"/>
      <c r="W14" s="179"/>
      <c r="X14" s="179"/>
      <c r="Y14" s="179"/>
      <c r="Z14" s="182"/>
    </row>
    <row r="15" spans="1:26" ht="141" hidden="1" customHeight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43.5" hidden="1" customHeight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242.25" hidden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114.75" hidden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63.75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80.25" customHeight="1">
      <c r="A21" s="153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89" t="s">
        <v>41</v>
      </c>
      <c r="H21" s="190" t="s">
        <v>75</v>
      </c>
      <c r="I21" s="190" t="s">
        <v>76</v>
      </c>
      <c r="J21" s="181"/>
      <c r="K21" s="181" t="s">
        <v>44</v>
      </c>
      <c r="L21" s="190" t="s">
        <v>77</v>
      </c>
      <c r="M21" s="190" t="s">
        <v>43</v>
      </c>
      <c r="N21" s="181"/>
      <c r="O21" s="181" t="s">
        <v>410</v>
      </c>
      <c r="P21" s="190" t="s">
        <v>347</v>
      </c>
      <c r="Q21" s="187" t="s">
        <v>245</v>
      </c>
      <c r="R21" s="179">
        <v>193.381</v>
      </c>
      <c r="S21" s="179">
        <v>193.381</v>
      </c>
      <c r="T21" s="179">
        <v>354</v>
      </c>
      <c r="U21" s="179">
        <v>281.3</v>
      </c>
      <c r="V21" s="179">
        <v>401.1</v>
      </c>
      <c r="W21" s="179">
        <f t="shared" ref="W21:Y28" si="7">V21*1.05</f>
        <v>421.15500000000003</v>
      </c>
      <c r="X21" s="179">
        <f t="shared" si="7"/>
        <v>442.21275000000003</v>
      </c>
      <c r="Y21" s="179">
        <f t="shared" si="7"/>
        <v>464.32338750000002</v>
      </c>
      <c r="Z21" s="182"/>
    </row>
    <row r="22" spans="1:26" ht="73.5" customHeight="1">
      <c r="A22" s="155"/>
      <c r="B22" s="192"/>
      <c r="C22" s="143"/>
      <c r="D22" s="180" t="s">
        <v>267</v>
      </c>
      <c r="E22" s="178"/>
      <c r="F22" s="178"/>
      <c r="G22" s="189"/>
      <c r="H22" s="190"/>
      <c r="I22" s="190"/>
      <c r="J22" s="181"/>
      <c r="K22" s="181"/>
      <c r="L22" s="190"/>
      <c r="M22" s="190"/>
      <c r="N22" s="181"/>
      <c r="O22" s="181"/>
      <c r="P22" s="190" t="s">
        <v>346</v>
      </c>
      <c r="Q22" s="187" t="s">
        <v>245</v>
      </c>
      <c r="R22" s="179"/>
      <c r="S22" s="179"/>
      <c r="T22" s="179"/>
      <c r="U22" s="179"/>
      <c r="V22" s="179"/>
      <c r="W22" s="179">
        <f t="shared" si="7"/>
        <v>0</v>
      </c>
      <c r="X22" s="179">
        <f t="shared" si="7"/>
        <v>0</v>
      </c>
      <c r="Y22" s="179">
        <f t="shared" si="7"/>
        <v>0</v>
      </c>
      <c r="Z22" s="182"/>
    </row>
    <row r="23" spans="1:26" ht="86.2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95" t="s">
        <v>410</v>
      </c>
      <c r="P23" s="190" t="s">
        <v>348</v>
      </c>
      <c r="Q23" s="187" t="s">
        <v>245</v>
      </c>
      <c r="R23" s="179"/>
      <c r="S23" s="179"/>
      <c r="T23" s="179">
        <v>0</v>
      </c>
      <c r="U23" s="179">
        <v>0</v>
      </c>
      <c r="V23" s="179">
        <v>807.5</v>
      </c>
      <c r="W23" s="179">
        <f t="shared" si="7"/>
        <v>847.875</v>
      </c>
      <c r="X23" s="179">
        <f t="shared" si="7"/>
        <v>890.26875000000007</v>
      </c>
      <c r="Y23" s="179">
        <f t="shared" si="7"/>
        <v>934.78218750000008</v>
      </c>
      <c r="Z23" s="182"/>
    </row>
    <row r="24" spans="1:26" ht="91.5" customHeight="1">
      <c r="A24" s="155"/>
      <c r="B24" s="192"/>
      <c r="C24" s="143"/>
      <c r="D24" s="180" t="s">
        <v>338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99"/>
      <c r="P24" s="190" t="s">
        <v>348</v>
      </c>
      <c r="Q24" s="187" t="s">
        <v>365</v>
      </c>
      <c r="R24" s="179">
        <v>402.6</v>
      </c>
      <c r="S24" s="179">
        <v>402.6</v>
      </c>
      <c r="T24" s="179">
        <v>403.8</v>
      </c>
      <c r="U24" s="179">
        <v>382.8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82"/>
    </row>
    <row r="25" spans="1:26" ht="180.75" hidden="1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410</v>
      </c>
      <c r="P25" s="190" t="s">
        <v>350</v>
      </c>
      <c r="Q25" s="187" t="s">
        <v>365</v>
      </c>
      <c r="R25" s="179"/>
      <c r="S25" s="179"/>
      <c r="T25" s="179"/>
      <c r="U25" s="179"/>
      <c r="V25" s="179"/>
      <c r="W25" s="179">
        <f t="shared" si="7"/>
        <v>0</v>
      </c>
      <c r="X25" s="179">
        <f t="shared" si="7"/>
        <v>0</v>
      </c>
      <c r="Y25" s="179">
        <f t="shared" si="7"/>
        <v>0</v>
      </c>
      <c r="Z25" s="182"/>
    </row>
    <row r="26" spans="1:26" ht="69" hidden="1" customHeight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>
        <f t="shared" si="7"/>
        <v>0</v>
      </c>
      <c r="X26" s="179">
        <f t="shared" si="7"/>
        <v>0</v>
      </c>
      <c r="Y26" s="179">
        <f t="shared" si="7"/>
        <v>0</v>
      </c>
      <c r="Z26" s="182"/>
    </row>
    <row r="27" spans="1:26" ht="178.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>
        <f t="shared" si="7"/>
        <v>0</v>
      </c>
      <c r="X27" s="179">
        <f t="shared" si="7"/>
        <v>0</v>
      </c>
      <c r="Y27" s="179">
        <f t="shared" si="7"/>
        <v>0</v>
      </c>
      <c r="Z27" s="182"/>
    </row>
    <row r="28" spans="1:26" ht="69.75" customHeight="1">
      <c r="A28" s="85" t="s">
        <v>93</v>
      </c>
      <c r="B28" s="163" t="s">
        <v>94</v>
      </c>
      <c r="C28" s="105" t="s">
        <v>95</v>
      </c>
      <c r="D28" s="180" t="s">
        <v>262</v>
      </c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/>
      <c r="P28" s="190" t="s">
        <v>351</v>
      </c>
      <c r="Q28" s="187" t="s">
        <v>365</v>
      </c>
      <c r="R28" s="179"/>
      <c r="S28" s="179"/>
      <c r="T28" s="179">
        <v>0</v>
      </c>
      <c r="U28" s="179">
        <v>0</v>
      </c>
      <c r="V28" s="179">
        <v>26</v>
      </c>
      <c r="W28" s="179">
        <f t="shared" si="7"/>
        <v>27.3</v>
      </c>
      <c r="X28" s="179">
        <f t="shared" si="7"/>
        <v>28.665000000000003</v>
      </c>
      <c r="Y28" s="179">
        <f t="shared" si="7"/>
        <v>30.098250000000004</v>
      </c>
      <c r="Z28" s="182"/>
    </row>
    <row r="29" spans="1:26" ht="88.5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410</v>
      </c>
      <c r="P29" s="190" t="s">
        <v>352</v>
      </c>
      <c r="Q29" s="187" t="s">
        <v>365</v>
      </c>
      <c r="R29" s="179">
        <v>10.999000000000001</v>
      </c>
      <c r="S29" s="179">
        <v>10.608000000000001</v>
      </c>
      <c r="T29" s="179">
        <v>20.6</v>
      </c>
      <c r="U29" s="179">
        <v>12</v>
      </c>
      <c r="V29" s="179">
        <v>94.3</v>
      </c>
      <c r="W29" s="179">
        <f>V29*1.05</f>
        <v>99.015000000000001</v>
      </c>
      <c r="X29" s="179">
        <f>W29*1.05</f>
        <v>103.96575</v>
      </c>
      <c r="Y29" s="179">
        <f>X29*1.05</f>
        <v>109.16403750000001</v>
      </c>
      <c r="Z29" s="182"/>
    </row>
    <row r="30" spans="1:26" ht="140.25" hidden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94.5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410</v>
      </c>
      <c r="P31" s="190" t="s">
        <v>353</v>
      </c>
      <c r="Q31" s="187" t="s">
        <v>365</v>
      </c>
      <c r="R31" s="179">
        <v>161.22499999999999</v>
      </c>
      <c r="S31" s="179">
        <v>152.57087999999999</v>
      </c>
      <c r="T31" s="179">
        <v>188.6</v>
      </c>
      <c r="U31" s="179">
        <v>176.7</v>
      </c>
      <c r="V31" s="179">
        <v>223.1</v>
      </c>
      <c r="W31" s="179">
        <f t="shared" ref="W31:Y33" si="8">V31*1.05</f>
        <v>234.255</v>
      </c>
      <c r="X31" s="179">
        <f t="shared" si="8"/>
        <v>245.96775</v>
      </c>
      <c r="Y31" s="179">
        <f t="shared" si="8"/>
        <v>258.26613750000001</v>
      </c>
      <c r="Z31" s="182"/>
    </row>
    <row r="32" spans="1:26" ht="78.7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410</v>
      </c>
      <c r="P32" s="190" t="s">
        <v>354</v>
      </c>
      <c r="Q32" s="187" t="s">
        <v>365</v>
      </c>
      <c r="R32" s="179">
        <v>670.28</v>
      </c>
      <c r="S32" s="179">
        <v>637.56070999999997</v>
      </c>
      <c r="T32" s="179">
        <v>739.6</v>
      </c>
      <c r="U32" s="179">
        <v>625.20000000000005</v>
      </c>
      <c r="V32" s="179">
        <v>761</v>
      </c>
      <c r="W32" s="179">
        <f t="shared" si="8"/>
        <v>799.05000000000007</v>
      </c>
      <c r="X32" s="179">
        <f t="shared" si="8"/>
        <v>839.00250000000005</v>
      </c>
      <c r="Y32" s="179">
        <f t="shared" si="8"/>
        <v>880.95262500000013</v>
      </c>
      <c r="Z32" s="182"/>
    </row>
    <row r="33" spans="1:26" ht="171.75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410</v>
      </c>
      <c r="P33" s="190" t="s">
        <v>355</v>
      </c>
      <c r="Q33" s="187" t="s">
        <v>365</v>
      </c>
      <c r="R33" s="179"/>
      <c r="S33" s="179"/>
      <c r="T33" s="179">
        <v>0</v>
      </c>
      <c r="U33" s="179">
        <v>0</v>
      </c>
      <c r="V33" s="179">
        <v>16</v>
      </c>
      <c r="W33" s="179">
        <f t="shared" si="8"/>
        <v>16.8</v>
      </c>
      <c r="X33" s="179">
        <f t="shared" si="8"/>
        <v>17.64</v>
      </c>
      <c r="Y33" s="179">
        <f t="shared" si="8"/>
        <v>18.522000000000002</v>
      </c>
      <c r="Z33" s="182"/>
    </row>
    <row r="34" spans="1:26" ht="117.75" hidden="1" customHeight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79"/>
      <c r="S34" s="179"/>
      <c r="T34" s="179"/>
      <c r="U34" s="179"/>
      <c r="V34" s="179"/>
      <c r="W34" s="179"/>
      <c r="X34" s="179"/>
      <c r="Y34" s="179"/>
      <c r="Z34" s="182"/>
    </row>
    <row r="35" spans="1:26" ht="122.25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244" t="s">
        <v>41</v>
      </c>
      <c r="H35" s="229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410</v>
      </c>
      <c r="P35" s="190" t="s">
        <v>356</v>
      </c>
      <c r="Q35" s="187" t="s">
        <v>365</v>
      </c>
      <c r="R35" s="179">
        <v>10.8</v>
      </c>
      <c r="S35" s="179">
        <v>10.164999999999999</v>
      </c>
      <c r="T35" s="179">
        <v>10.8</v>
      </c>
      <c r="U35" s="179">
        <v>10.8</v>
      </c>
      <c r="V35" s="179">
        <v>10.8</v>
      </c>
      <c r="W35" s="179">
        <f>V35*1.02</f>
        <v>11.016000000000002</v>
      </c>
      <c r="X35" s="179">
        <f>W35*1.02</f>
        <v>11.236320000000003</v>
      </c>
      <c r="Y35" s="179">
        <f>X35*1.02</f>
        <v>11.461046400000003</v>
      </c>
      <c r="Z35" s="182"/>
    </row>
    <row r="36" spans="1:26" ht="83.25" hidden="1" customHeight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244"/>
      <c r="H36" s="229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153" hidden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51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63.75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51.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410</v>
      </c>
      <c r="P40" s="190" t="s">
        <v>357</v>
      </c>
      <c r="Q40" s="187" t="s">
        <v>365</v>
      </c>
      <c r="R40" s="179">
        <v>110.015</v>
      </c>
      <c r="S40" s="179">
        <v>101.49504</v>
      </c>
      <c r="T40" s="179">
        <v>287.5</v>
      </c>
      <c r="U40" s="179">
        <v>148.80000000000001</v>
      </c>
      <c r="V40" s="179">
        <v>556.70000000000005</v>
      </c>
      <c r="W40" s="179">
        <f>V40*1.05</f>
        <v>584.53500000000008</v>
      </c>
      <c r="X40" s="179">
        <f>W40*1.05</f>
        <v>613.76175000000012</v>
      </c>
      <c r="Y40" s="179">
        <f>X40*1.05</f>
        <v>644.44983750000017</v>
      </c>
      <c r="Z40" s="182"/>
    </row>
    <row r="41" spans="1:26" ht="338.25" customHeight="1">
      <c r="A41" s="85" t="s">
        <v>153</v>
      </c>
      <c r="B41" s="163" t="s">
        <v>373</v>
      </c>
      <c r="C41" s="105" t="s">
        <v>154</v>
      </c>
      <c r="D41" s="180" t="s">
        <v>235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410</v>
      </c>
      <c r="P41" s="190" t="s">
        <v>358</v>
      </c>
      <c r="Q41" s="187" t="s">
        <v>365</v>
      </c>
      <c r="R41" s="179">
        <v>127.3</v>
      </c>
      <c r="S41" s="179">
        <v>76.051000000000002</v>
      </c>
      <c r="T41" s="179">
        <v>112.8</v>
      </c>
      <c r="U41" s="179">
        <v>65.900000000000006</v>
      </c>
      <c r="V41" s="179">
        <v>180</v>
      </c>
      <c r="W41" s="179">
        <f>V41*1.05</f>
        <v>189</v>
      </c>
      <c r="X41" s="179">
        <f>W41*1.05</f>
        <v>198.45000000000002</v>
      </c>
      <c r="Y41" s="179">
        <f t="shared" ref="Y41:Y42" si="9">X41*1.05</f>
        <v>208.37250000000003</v>
      </c>
      <c r="Z41" s="182"/>
    </row>
    <row r="42" spans="1:26" ht="148.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410</v>
      </c>
      <c r="P42" s="190" t="s">
        <v>359</v>
      </c>
      <c r="Q42" s="187" t="s">
        <v>365</v>
      </c>
      <c r="R42" s="179">
        <v>156</v>
      </c>
      <c r="S42" s="179">
        <v>144.67003</v>
      </c>
      <c r="T42" s="179">
        <v>227.8</v>
      </c>
      <c r="U42" s="179">
        <v>171.8</v>
      </c>
      <c r="V42" s="179">
        <v>204</v>
      </c>
      <c r="W42" s="179">
        <f>V42*1.05</f>
        <v>214.20000000000002</v>
      </c>
      <c r="X42" s="179">
        <f>W42*1.05</f>
        <v>224.91000000000003</v>
      </c>
      <c r="Y42" s="179">
        <f t="shared" si="9"/>
        <v>236.15550000000005</v>
      </c>
      <c r="Z42" s="182"/>
    </row>
    <row r="43" spans="1:26" ht="76.5" hidden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165.75" hidden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0.75" hidden="1" customHeight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140.25" hidden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114.75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40.25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127.5" hidden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161.25" hidden="1" customHeight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76.5" hidden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91.2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63.75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114.75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0">SUM(R56:R59)</f>
        <v>200.5</v>
      </c>
      <c r="S55" s="179">
        <f t="shared" si="10"/>
        <v>200.5</v>
      </c>
      <c r="T55" s="179">
        <f t="shared" si="10"/>
        <v>159.69999999999999</v>
      </c>
      <c r="U55" s="179">
        <f t="shared" ref="U55:Y55" si="11">SUM(U56:U59)</f>
        <v>159.69999999999999</v>
      </c>
      <c r="V55" s="179">
        <f t="shared" ref="V55:X55" si="12">SUM(V56:V59)</f>
        <v>162.30000000000001</v>
      </c>
      <c r="W55" s="179">
        <f t="shared" si="12"/>
        <v>0</v>
      </c>
      <c r="X55" s="179">
        <f t="shared" si="12"/>
        <v>0</v>
      </c>
      <c r="Y55" s="179">
        <f t="shared" si="11"/>
        <v>0</v>
      </c>
      <c r="Z55" s="182"/>
    </row>
    <row r="56" spans="1:26" ht="163.5" hidden="1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410</v>
      </c>
      <c r="P56" s="190" t="s">
        <v>350</v>
      </c>
      <c r="Q56" s="187" t="s">
        <v>365</v>
      </c>
      <c r="R56" s="179">
        <v>200.5</v>
      </c>
      <c r="S56" s="179">
        <v>200.5</v>
      </c>
      <c r="T56" s="179">
        <v>159.69999999999999</v>
      </c>
      <c r="U56" s="179">
        <v>159.69999999999999</v>
      </c>
      <c r="V56" s="179">
        <v>162.30000000000001</v>
      </c>
      <c r="W56" s="179">
        <v>0</v>
      </c>
      <c r="X56" s="179">
        <v>0</v>
      </c>
      <c r="Y56" s="179">
        <v>0</v>
      </c>
      <c r="Z56" s="182"/>
    </row>
    <row r="57" spans="1:26" ht="69.75" hidden="1" customHeight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82"/>
    </row>
    <row r="58" spans="1:26" ht="127.5" hidden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410</v>
      </c>
      <c r="P58" s="190" t="s">
        <v>361</v>
      </c>
      <c r="Q58" s="187" t="s">
        <v>365</v>
      </c>
      <c r="R58" s="179"/>
      <c r="S58" s="179"/>
      <c r="T58" s="179"/>
      <c r="U58" s="179"/>
      <c r="V58" s="179"/>
      <c r="W58" s="179"/>
      <c r="X58" s="179"/>
      <c r="Y58" s="179"/>
      <c r="Z58" s="182"/>
    </row>
    <row r="59" spans="1:26" ht="165.75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82"/>
    </row>
    <row r="60" spans="1:26" ht="55.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3">SUM(R61:R62)</f>
        <v>108.45</v>
      </c>
      <c r="S60" s="179">
        <f t="shared" si="13"/>
        <v>108.45</v>
      </c>
      <c r="T60" s="179">
        <f t="shared" si="13"/>
        <v>113.6</v>
      </c>
      <c r="U60" s="179">
        <f t="shared" ref="U60:Y60" si="14">SUM(U61:U62)</f>
        <v>113.6</v>
      </c>
      <c r="V60" s="179">
        <f t="shared" ref="V60:X60" si="15">SUM(V61:V62)</f>
        <v>1539.3999999999999</v>
      </c>
      <c r="W60" s="179">
        <f t="shared" si="15"/>
        <v>121.59</v>
      </c>
      <c r="X60" s="179">
        <f t="shared" si="15"/>
        <v>127.66950000000001</v>
      </c>
      <c r="Y60" s="179">
        <f t="shared" si="14"/>
        <v>134.05297500000003</v>
      </c>
      <c r="Z60" s="182"/>
    </row>
    <row r="61" spans="1:26" ht="83.25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411</v>
      </c>
      <c r="P61" s="181"/>
      <c r="Q61" s="187" t="s">
        <v>366</v>
      </c>
      <c r="R61" s="179">
        <v>108.45</v>
      </c>
      <c r="S61" s="179">
        <v>108.45</v>
      </c>
      <c r="T61" s="179">
        <v>113.6</v>
      </c>
      <c r="U61" s="179">
        <v>113.6</v>
      </c>
      <c r="V61" s="179">
        <v>115.8</v>
      </c>
      <c r="W61" s="179">
        <f>V61*1.05</f>
        <v>121.59</v>
      </c>
      <c r="X61" s="179">
        <f>W61*1.05</f>
        <v>127.66950000000001</v>
      </c>
      <c r="Y61" s="179">
        <f>X61*1.05</f>
        <v>134.05297500000003</v>
      </c>
      <c r="Z61" s="182"/>
    </row>
    <row r="62" spans="1:26" ht="27" customHeight="1">
      <c r="A62" s="158" t="s">
        <v>327</v>
      </c>
      <c r="B62" s="163" t="s">
        <v>217</v>
      </c>
      <c r="C62" s="105"/>
      <c r="D62" s="180"/>
      <c r="E62" s="178"/>
      <c r="F62" s="178"/>
      <c r="G62" s="189"/>
      <c r="H62" s="190"/>
      <c r="I62" s="190"/>
      <c r="J62" s="181"/>
      <c r="K62" s="181"/>
      <c r="L62" s="190"/>
      <c r="M62" s="190"/>
      <c r="N62" s="181"/>
      <c r="O62" s="181"/>
      <c r="P62" s="181"/>
      <c r="Q62" s="187"/>
      <c r="R62" s="179"/>
      <c r="S62" s="179"/>
      <c r="T62" s="179">
        <v>0</v>
      </c>
      <c r="U62" s="179">
        <v>0</v>
      </c>
      <c r="V62" s="179">
        <v>1423.6</v>
      </c>
      <c r="W62" s="179">
        <v>0</v>
      </c>
      <c r="X62" s="179">
        <v>0</v>
      </c>
      <c r="Y62" s="179">
        <v>0</v>
      </c>
      <c r="Z62" s="182"/>
    </row>
    <row r="63" spans="1:26" ht="81" hidden="1" customHeight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S65</f>
        <v>0</v>
      </c>
      <c r="T63" s="179"/>
      <c r="U63" s="179">
        <f>U65</f>
        <v>0</v>
      </c>
      <c r="V63" s="179"/>
      <c r="W63" s="179"/>
      <c r="X63" s="179"/>
      <c r="Y63" s="179"/>
      <c r="Z63" s="182"/>
    </row>
    <row r="64" spans="1:26" ht="72" hidden="1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411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82"/>
    </row>
    <row r="65" spans="1:27" ht="242.25" hidden="1">
      <c r="A65" s="157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254</v>
      </c>
      <c r="P65" s="181"/>
      <c r="Q65" s="187" t="s">
        <v>366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7" ht="36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179">
        <f t="shared" ref="R66:T66" si="16">SUM(R8,R55,R60,R63)</f>
        <v>2864.6460000000002</v>
      </c>
      <c r="S66" s="179">
        <f t="shared" si="16"/>
        <v>2680.2137599999996</v>
      </c>
      <c r="T66" s="179">
        <f t="shared" si="16"/>
        <v>3375.7000000000003</v>
      </c>
      <c r="U66" s="179">
        <f t="shared" ref="U66:Y66" si="17">SUM(U8,U55,U60,U63)</f>
        <v>2839.6000000000004</v>
      </c>
      <c r="V66" s="179">
        <f t="shared" ref="V66:X66" si="18">SUM(V8,V55,V60,V63)</f>
        <v>5775.6</v>
      </c>
      <c r="W66" s="179">
        <f t="shared" si="18"/>
        <v>4398.8610000000008</v>
      </c>
      <c r="X66" s="179">
        <f t="shared" si="18"/>
        <v>4618.4735700000001</v>
      </c>
      <c r="Y66" s="179">
        <f t="shared" si="17"/>
        <v>4849.0601588999998</v>
      </c>
      <c r="Z66" s="182"/>
    </row>
    <row r="67" spans="1:27" ht="12.75" hidden="1">
      <c r="A67" s="159"/>
      <c r="B67" s="245"/>
      <c r="C67" s="105"/>
      <c r="D67" s="180"/>
      <c r="E67" s="178"/>
      <c r="F67" s="178"/>
      <c r="G67" s="212"/>
      <c r="H67" s="213"/>
      <c r="I67" s="213"/>
      <c r="J67" s="213"/>
      <c r="K67" s="213"/>
      <c r="L67" s="213"/>
      <c r="M67" s="213"/>
      <c r="N67" s="178"/>
      <c r="O67" s="178"/>
      <c r="P67" s="178"/>
      <c r="Q67" s="178"/>
      <c r="R67" s="178"/>
      <c r="S67" s="178"/>
      <c r="T67" s="214"/>
      <c r="U67" s="178"/>
      <c r="V67" s="214"/>
      <c r="W67" s="214"/>
      <c r="X67" s="214"/>
      <c r="Y67" s="214"/>
      <c r="Z67" s="160"/>
    </row>
    <row r="68" spans="1:27" ht="12.75" hidden="1">
      <c r="A68" s="160"/>
      <c r="B68" s="163"/>
      <c r="C68" s="160"/>
      <c r="D68" s="24"/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78"/>
      <c r="S68" s="160"/>
      <c r="T68" s="178"/>
      <c r="U68" s="160"/>
      <c r="V68" s="160"/>
      <c r="W68" s="160"/>
      <c r="X68" s="160"/>
      <c r="Y68" s="160"/>
      <c r="Z68" s="160"/>
    </row>
    <row r="69" spans="1:27" ht="12.75" hidden="1">
      <c r="A69" s="160"/>
      <c r="B69" s="164"/>
      <c r="C69" s="160"/>
      <c r="D69" s="215"/>
      <c r="E69" s="160"/>
      <c r="F69" s="160"/>
      <c r="G69" s="178"/>
      <c r="H69" s="178"/>
      <c r="I69" s="178"/>
      <c r="J69" s="178"/>
      <c r="K69" s="178"/>
      <c r="L69" s="178"/>
      <c r="M69" s="178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7" ht="12.75" hidden="1">
      <c r="A70" s="160"/>
      <c r="B70" s="208"/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7" ht="30" customHeight="1">
      <c r="A71" s="160"/>
      <c r="B71" s="164" t="s">
        <v>428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202"/>
      <c r="S71" s="202"/>
      <c r="T71" s="246">
        <v>510</v>
      </c>
      <c r="U71" s="246">
        <v>510</v>
      </c>
      <c r="V71" s="246">
        <v>0</v>
      </c>
      <c r="W71" s="246">
        <v>0</v>
      </c>
      <c r="X71" s="246">
        <v>0</v>
      </c>
      <c r="Y71" s="246">
        <v>0</v>
      </c>
      <c r="Z71" s="246"/>
      <c r="AA71" s="111"/>
    </row>
    <row r="72" spans="1:27" ht="17.2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19">R66+R67+R68+R69+R70+R71</f>
        <v>2864.6460000000002</v>
      </c>
      <c r="S72" s="217">
        <f t="shared" si="19"/>
        <v>2680.2137599999996</v>
      </c>
      <c r="T72" s="218">
        <f t="shared" si="19"/>
        <v>3885.7000000000003</v>
      </c>
      <c r="U72" s="218">
        <f t="shared" ref="U72:Y72" si="20">U66+U67+U68+U69+U70+U71</f>
        <v>3349.6000000000004</v>
      </c>
      <c r="V72" s="218">
        <f t="shared" ref="V72:X72" si="21">V66+V67+V68+V69+V70+V71</f>
        <v>5775.6</v>
      </c>
      <c r="W72" s="218">
        <f t="shared" si="21"/>
        <v>4398.8610000000008</v>
      </c>
      <c r="X72" s="218">
        <f t="shared" si="21"/>
        <v>4618.4735700000001</v>
      </c>
      <c r="Y72" s="218">
        <f t="shared" si="20"/>
        <v>4849.0601588999998</v>
      </c>
      <c r="Z72" s="218"/>
      <c r="AA72" s="112"/>
    </row>
    <row r="73" spans="1:27" ht="14.25" hidden="1" customHeight="1">
      <c r="A73" s="160"/>
      <c r="B73" s="164"/>
      <c r="C73" s="160"/>
      <c r="D73" s="247"/>
      <c r="E73" s="160"/>
      <c r="F73" s="160"/>
      <c r="G73" s="208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248"/>
      <c r="U73" s="160"/>
      <c r="V73" s="160"/>
      <c r="W73" s="160"/>
      <c r="X73" s="160"/>
      <c r="Y73" s="160"/>
      <c r="Z73" s="151"/>
    </row>
    <row r="74" spans="1:27" ht="12" hidden="1" customHeight="1">
      <c r="A74" s="249"/>
      <c r="B74" s="250"/>
      <c r="C74" s="251"/>
      <c r="D74" s="252"/>
      <c r="E74" s="216"/>
      <c r="F74" s="216"/>
      <c r="G74" s="253"/>
      <c r="H74" s="254"/>
      <c r="I74" s="254"/>
      <c r="J74" s="254"/>
      <c r="K74" s="254"/>
      <c r="L74" s="254"/>
      <c r="M74" s="254"/>
      <c r="N74" s="216"/>
      <c r="O74" s="216"/>
      <c r="P74" s="216"/>
      <c r="Q74" s="255"/>
      <c r="R74" s="255"/>
      <c r="S74" s="255"/>
      <c r="T74" s="256"/>
      <c r="U74" s="256"/>
      <c r="V74" s="256"/>
      <c r="W74" s="256"/>
      <c r="X74" s="256"/>
      <c r="Y74" s="255"/>
      <c r="Z74" s="151"/>
    </row>
    <row r="75" spans="1:27" ht="14.25" customHeight="1">
      <c r="A75" s="151"/>
      <c r="B75" s="151"/>
      <c r="C75" s="151"/>
      <c r="D75" s="151"/>
      <c r="E75" s="151"/>
      <c r="F75" s="151"/>
      <c r="G75" s="257"/>
      <c r="H75" s="258"/>
      <c r="I75" s="258"/>
      <c r="J75" s="258"/>
      <c r="K75" s="258"/>
      <c r="L75" s="258"/>
      <c r="M75" s="258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7" spans="1:27" ht="12" customHeight="1">
      <c r="Q77" s="148" t="s">
        <v>210</v>
      </c>
      <c r="R77" s="148"/>
      <c r="S77" s="148"/>
      <c r="T77" s="148"/>
      <c r="U77" s="148"/>
      <c r="X77" s="110" t="s">
        <v>209</v>
      </c>
    </row>
    <row r="78" spans="1:27" ht="17.25" customHeight="1">
      <c r="B78" s="148" t="s">
        <v>236</v>
      </c>
      <c r="C78" s="148"/>
      <c r="D78" s="148"/>
      <c r="G78" s="113" t="s">
        <v>286</v>
      </c>
      <c r="Q78" s="114" t="s">
        <v>212</v>
      </c>
      <c r="R78" s="114"/>
      <c r="S78" s="114"/>
      <c r="T78" s="114"/>
      <c r="U78" s="114"/>
      <c r="X78" s="118"/>
      <c r="Y78" s="150" t="s">
        <v>279</v>
      </c>
      <c r="Z78" s="150"/>
    </row>
    <row r="79" spans="1:27">
      <c r="Q79" s="114"/>
      <c r="R79" s="114"/>
      <c r="S79" s="114"/>
      <c r="T79" s="114"/>
      <c r="U79" s="114"/>
    </row>
  </sheetData>
  <mergeCells count="37">
    <mergeCell ref="M23:M24"/>
    <mergeCell ref="O23:O24"/>
    <mergeCell ref="G23:G24"/>
    <mergeCell ref="H23:H24"/>
    <mergeCell ref="I23:I24"/>
    <mergeCell ref="K23:K24"/>
    <mergeCell ref="L23:L24"/>
    <mergeCell ref="Y78:Z78"/>
    <mergeCell ref="Q77:U77"/>
    <mergeCell ref="H35:H36"/>
    <mergeCell ref="I35:I36"/>
    <mergeCell ref="B78:D78"/>
    <mergeCell ref="A74:C74"/>
    <mergeCell ref="G35:G36"/>
    <mergeCell ref="Z3:Z5"/>
    <mergeCell ref="X4:Y4"/>
    <mergeCell ref="F4:I4"/>
    <mergeCell ref="V4:V5"/>
    <mergeCell ref="N4:Q4"/>
    <mergeCell ref="R3:Y3"/>
    <mergeCell ref="W4:W5"/>
    <mergeCell ref="J4:M4"/>
    <mergeCell ref="S4:U4"/>
    <mergeCell ref="A2:Y2"/>
    <mergeCell ref="A3:C5"/>
    <mergeCell ref="D3:D5"/>
    <mergeCell ref="E3:Q3"/>
    <mergeCell ref="E4:E5"/>
    <mergeCell ref="C23:C24"/>
    <mergeCell ref="A21:A22"/>
    <mergeCell ref="B21:B22"/>
    <mergeCell ref="B23:B24"/>
    <mergeCell ref="A9:A11"/>
    <mergeCell ref="C21:C22"/>
    <mergeCell ref="C9:C11"/>
    <mergeCell ref="B9:B11"/>
    <mergeCell ref="A23:A24"/>
  </mergeCells>
  <phoneticPr fontId="3" type="noConversion"/>
  <pageMargins left="0.39370078740157483" right="0.39370078740157483" top="0.6" bottom="0.39370078740157483" header="0.51181102362204722" footer="0.51181102362204722"/>
  <pageSetup paperSize="9" scale="47" orientation="landscape" r:id="rId1"/>
  <headerFooter alignWithMargins="0"/>
  <rowBreaks count="1" manualBreakCount="1">
    <brk id="21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A75"/>
  <sheetViews>
    <sheetView view="pageBreakPreview" zoomScale="60" zoomScaleNormal="6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7" style="110" customWidth="1"/>
    <col min="2" max="2" width="30.8554687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9.140625" style="110" hidden="1" customWidth="1"/>
    <col min="7" max="7" width="26.4257812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0.140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25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34.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78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3478.7559999999999</v>
      </c>
      <c r="S7" s="179">
        <f t="shared" si="0"/>
        <v>3412.0359200000003</v>
      </c>
      <c r="T7" s="179">
        <f t="shared" si="0"/>
        <v>3835.5999999999995</v>
      </c>
      <c r="U7" s="179">
        <f t="shared" ref="U7:Y7" si="1">SUM(U8,U55,U60,U63)</f>
        <v>3622.1999999999994</v>
      </c>
      <c r="V7" s="179">
        <f t="shared" ref="V7:X7" si="2">SUM(V8,V55,V60,V63)</f>
        <v>4418.7</v>
      </c>
      <c r="W7" s="179">
        <f t="shared" si="2"/>
        <v>4566.1350000000002</v>
      </c>
      <c r="X7" s="179">
        <f t="shared" si="2"/>
        <v>4794.44175</v>
      </c>
      <c r="Y7" s="179">
        <f t="shared" si="1"/>
        <v>5034.1638374999993</v>
      </c>
      <c r="Z7" s="160"/>
    </row>
    <row r="8" spans="1:26" ht="101.2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3070.4679999999998</v>
      </c>
      <c r="S8" s="179">
        <f t="shared" si="3"/>
        <v>3007.3588800000002</v>
      </c>
      <c r="T8" s="179">
        <f t="shared" si="3"/>
        <v>3283.6</v>
      </c>
      <c r="U8" s="179">
        <f t="shared" ref="U8:Y8" si="4">SUM(U9:U54)</f>
        <v>3074.9999999999995</v>
      </c>
      <c r="V8" s="179">
        <f t="shared" ref="V8:X8" si="5">SUM(V9:V54)</f>
        <v>4174</v>
      </c>
      <c r="W8" s="179">
        <f t="shared" si="5"/>
        <v>4309.2</v>
      </c>
      <c r="X8" s="179">
        <f t="shared" si="5"/>
        <v>4524.66</v>
      </c>
      <c r="Y8" s="179">
        <f t="shared" si="4"/>
        <v>4750.893</v>
      </c>
      <c r="Z8" s="182"/>
    </row>
    <row r="9" spans="1:26" ht="81" customHeight="1">
      <c r="A9" s="153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413</v>
      </c>
      <c r="P9" s="186" t="s">
        <v>349</v>
      </c>
      <c r="Q9" s="187" t="s">
        <v>365</v>
      </c>
      <c r="R9" s="179">
        <v>621.40899999999999</v>
      </c>
      <c r="S9" s="188">
        <v>611.1558</v>
      </c>
      <c r="T9" s="179">
        <v>705.2</v>
      </c>
      <c r="U9" s="188">
        <v>691.1</v>
      </c>
      <c r="V9" s="179">
        <v>706.6</v>
      </c>
      <c r="W9" s="179">
        <f t="shared" ref="W9:Y10" si="6">V9*1.05</f>
        <v>741.93000000000006</v>
      </c>
      <c r="X9" s="179">
        <f t="shared" si="6"/>
        <v>779.02650000000006</v>
      </c>
      <c r="Y9" s="179">
        <f t="shared" si="6"/>
        <v>817.97782500000005</v>
      </c>
      <c r="Z9" s="182"/>
    </row>
    <row r="10" spans="1:26" ht="71.25" customHeight="1">
      <c r="A10" s="154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413</v>
      </c>
      <c r="P10" s="186" t="s">
        <v>349</v>
      </c>
      <c r="Q10" s="187" t="s">
        <v>365</v>
      </c>
      <c r="R10" s="179"/>
      <c r="S10" s="188"/>
      <c r="T10" s="179">
        <v>8.6</v>
      </c>
      <c r="U10" s="188">
        <v>0</v>
      </c>
      <c r="V10" s="179">
        <v>10</v>
      </c>
      <c r="W10" s="179">
        <f t="shared" si="6"/>
        <v>10.5</v>
      </c>
      <c r="X10" s="179">
        <f t="shared" si="6"/>
        <v>11.025</v>
      </c>
      <c r="Y10" s="179">
        <f t="shared" si="6"/>
        <v>11.576250000000002</v>
      </c>
      <c r="Z10" s="182"/>
    </row>
    <row r="11" spans="1:26" ht="156" hidden="1" customHeight="1">
      <c r="A11" s="155"/>
      <c r="B11" s="143"/>
      <c r="C11" s="143"/>
      <c r="D11" s="180" t="s">
        <v>330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413</v>
      </c>
      <c r="P11" s="186" t="s">
        <v>349</v>
      </c>
      <c r="Q11" s="187" t="s">
        <v>365</v>
      </c>
      <c r="R11" s="179">
        <v>5</v>
      </c>
      <c r="S11" s="188">
        <v>0</v>
      </c>
      <c r="T11" s="179"/>
      <c r="U11" s="188">
        <v>0</v>
      </c>
      <c r="V11" s="179"/>
      <c r="W11" s="179"/>
      <c r="X11" s="179"/>
      <c r="Y11" s="179"/>
      <c r="Z11" s="182"/>
    </row>
    <row r="12" spans="1:26" ht="31.5" hidden="1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409.5" hidden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167.25" hidden="1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413</v>
      </c>
      <c r="P14" s="181" t="s">
        <v>360</v>
      </c>
      <c r="Q14" s="187" t="s">
        <v>365</v>
      </c>
      <c r="R14" s="179">
        <v>86.2</v>
      </c>
      <c r="S14" s="179">
        <v>86.2</v>
      </c>
      <c r="T14" s="179"/>
      <c r="U14" s="179"/>
      <c r="V14" s="179"/>
      <c r="W14" s="179"/>
      <c r="X14" s="179"/>
      <c r="Y14" s="179"/>
      <c r="Z14" s="182"/>
    </row>
    <row r="15" spans="1:26" ht="229.5" hidden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165.75" hidden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216.75" hidden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102" hidden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63.75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178.5" hidden="1">
      <c r="A21" s="153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81"/>
      <c r="H21" s="181"/>
      <c r="I21" s="181"/>
      <c r="J21" s="181"/>
      <c r="K21" s="181"/>
      <c r="L21" s="181"/>
      <c r="M21" s="181"/>
      <c r="N21" s="181"/>
      <c r="O21" s="181" t="s">
        <v>413</v>
      </c>
      <c r="P21" s="190" t="s">
        <v>347</v>
      </c>
      <c r="Q21" s="181"/>
      <c r="R21" s="179"/>
      <c r="S21" s="179"/>
      <c r="T21" s="179"/>
      <c r="U21" s="179"/>
      <c r="V21" s="179"/>
      <c r="W21" s="179"/>
      <c r="X21" s="179"/>
      <c r="Y21" s="179"/>
      <c r="Z21" s="182"/>
    </row>
    <row r="22" spans="1:26" ht="73.5" customHeight="1">
      <c r="A22" s="155"/>
      <c r="B22" s="192"/>
      <c r="C22" s="143"/>
      <c r="D22" s="180" t="s">
        <v>267</v>
      </c>
      <c r="E22" s="178"/>
      <c r="F22" s="178"/>
      <c r="G22" s="189" t="s">
        <v>41</v>
      </c>
      <c r="H22" s="190" t="s">
        <v>75</v>
      </c>
      <c r="I22" s="190" t="s">
        <v>76</v>
      </c>
      <c r="J22" s="181"/>
      <c r="K22" s="181" t="s">
        <v>44</v>
      </c>
      <c r="L22" s="190" t="s">
        <v>77</v>
      </c>
      <c r="M22" s="190" t="s">
        <v>43</v>
      </c>
      <c r="N22" s="181"/>
      <c r="O22" s="181" t="s">
        <v>413</v>
      </c>
      <c r="P22" s="190" t="s">
        <v>346</v>
      </c>
      <c r="Q22" s="187" t="s">
        <v>365</v>
      </c>
      <c r="R22" s="179">
        <v>157.74700000000001</v>
      </c>
      <c r="S22" s="179">
        <v>157.74687</v>
      </c>
      <c r="T22" s="179"/>
      <c r="U22" s="179"/>
      <c r="V22" s="179"/>
      <c r="W22" s="179"/>
      <c r="X22" s="179"/>
      <c r="Y22" s="179"/>
      <c r="Z22" s="182"/>
    </row>
    <row r="23" spans="1:26" ht="60.7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95" t="s">
        <v>413</v>
      </c>
      <c r="P23" s="190" t="s">
        <v>348</v>
      </c>
      <c r="Q23" s="187" t="s">
        <v>365</v>
      </c>
      <c r="R23" s="179"/>
      <c r="S23" s="179"/>
      <c r="T23" s="179">
        <v>0</v>
      </c>
      <c r="U23" s="179">
        <v>0</v>
      </c>
      <c r="V23" s="179">
        <v>788.6</v>
      </c>
      <c r="W23" s="179">
        <f t="shared" ref="W23:Y24" si="7">V23*1.05</f>
        <v>828.03000000000009</v>
      </c>
      <c r="X23" s="179">
        <f t="shared" si="7"/>
        <v>869.43150000000014</v>
      </c>
      <c r="Y23" s="179">
        <f t="shared" si="7"/>
        <v>912.90307500000017</v>
      </c>
      <c r="Z23" s="182"/>
    </row>
    <row r="24" spans="1:26" ht="79.5" customHeight="1">
      <c r="A24" s="155"/>
      <c r="B24" s="192"/>
      <c r="C24" s="143"/>
      <c r="D24" s="180" t="s">
        <v>344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99"/>
      <c r="P24" s="190" t="s">
        <v>348</v>
      </c>
      <c r="Q24" s="187" t="s">
        <v>365</v>
      </c>
      <c r="R24" s="200">
        <v>461</v>
      </c>
      <c r="S24" s="200">
        <v>461</v>
      </c>
      <c r="T24" s="200">
        <v>462.2</v>
      </c>
      <c r="U24" s="200">
        <v>462.2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82"/>
    </row>
    <row r="25" spans="1:26" ht="153.75" hidden="1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413</v>
      </c>
      <c r="P25" s="190" t="s">
        <v>350</v>
      </c>
      <c r="Q25" s="187" t="s">
        <v>365</v>
      </c>
      <c r="R25" s="160"/>
      <c r="S25" s="179"/>
      <c r="T25" s="160"/>
      <c r="U25" s="179"/>
      <c r="V25" s="160"/>
      <c r="W25" s="160"/>
      <c r="X25" s="160"/>
      <c r="Y25" s="160"/>
      <c r="Z25" s="182"/>
    </row>
    <row r="26" spans="1:26" ht="140.25" hidden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82"/>
    </row>
    <row r="27" spans="1:26" ht="165.7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82"/>
    </row>
    <row r="28" spans="1:26" ht="78" customHeight="1">
      <c r="A28" s="85" t="s">
        <v>93</v>
      </c>
      <c r="B28" s="163" t="s">
        <v>94</v>
      </c>
      <c r="C28" s="105" t="s">
        <v>95</v>
      </c>
      <c r="D28" s="180" t="s">
        <v>262</v>
      </c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413</v>
      </c>
      <c r="P28" s="190" t="s">
        <v>351</v>
      </c>
      <c r="Q28" s="187" t="s">
        <v>365</v>
      </c>
      <c r="R28" s="179"/>
      <c r="S28" s="179"/>
      <c r="T28" s="179">
        <v>71.400000000000006</v>
      </c>
      <c r="U28" s="179">
        <v>42.4</v>
      </c>
      <c r="V28" s="179">
        <v>70</v>
      </c>
      <c r="W28" s="179">
        <v>0</v>
      </c>
      <c r="X28" s="179">
        <v>0</v>
      </c>
      <c r="Y28" s="179">
        <v>0</v>
      </c>
      <c r="Z28" s="182"/>
    </row>
    <row r="29" spans="1:26" ht="101.25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413</v>
      </c>
      <c r="P29" s="190" t="s">
        <v>352</v>
      </c>
      <c r="Q29" s="187" t="s">
        <v>365</v>
      </c>
      <c r="R29" s="179">
        <v>57.4</v>
      </c>
      <c r="S29" s="179">
        <v>49.2</v>
      </c>
      <c r="T29" s="179">
        <v>0</v>
      </c>
      <c r="U29" s="179">
        <v>0</v>
      </c>
      <c r="V29" s="179">
        <f>U29*1.05</f>
        <v>0</v>
      </c>
      <c r="W29" s="179">
        <f>V29*1.05</f>
        <v>0</v>
      </c>
      <c r="X29" s="179">
        <f>W29*1.05</f>
        <v>0</v>
      </c>
      <c r="Y29" s="179">
        <f>X29*1.05</f>
        <v>0</v>
      </c>
      <c r="Z29" s="182"/>
    </row>
    <row r="30" spans="1:26" ht="102" hidden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93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413</v>
      </c>
      <c r="P31" s="190" t="s">
        <v>353</v>
      </c>
      <c r="Q31" s="187" t="s">
        <v>365</v>
      </c>
      <c r="R31" s="179">
        <v>292.45499999999998</v>
      </c>
      <c r="S31" s="179">
        <v>287.25828000000001</v>
      </c>
      <c r="T31" s="179">
        <v>299.10000000000002</v>
      </c>
      <c r="U31" s="179">
        <v>295.2</v>
      </c>
      <c r="V31" s="179">
        <v>346.5</v>
      </c>
      <c r="W31" s="179">
        <f t="shared" ref="W31:Y32" si="8">V31*1.05</f>
        <v>363.82499999999999</v>
      </c>
      <c r="X31" s="179">
        <f t="shared" si="8"/>
        <v>382.01625000000001</v>
      </c>
      <c r="Y31" s="179">
        <f t="shared" si="8"/>
        <v>401.11706250000003</v>
      </c>
      <c r="Z31" s="182"/>
    </row>
    <row r="32" spans="1:26" ht="82.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413</v>
      </c>
      <c r="P32" s="190" t="s">
        <v>354</v>
      </c>
      <c r="Q32" s="187" t="s">
        <v>365</v>
      </c>
      <c r="R32" s="179">
        <v>1167.124</v>
      </c>
      <c r="S32" s="179">
        <v>1149.7919300000001</v>
      </c>
      <c r="T32" s="179">
        <v>1404</v>
      </c>
      <c r="U32" s="179">
        <v>1339.6</v>
      </c>
      <c r="V32" s="179">
        <v>1705</v>
      </c>
      <c r="W32" s="179">
        <f t="shared" si="8"/>
        <v>1790.25</v>
      </c>
      <c r="X32" s="179">
        <f t="shared" si="8"/>
        <v>1879.7625</v>
      </c>
      <c r="Y32" s="179">
        <f t="shared" si="8"/>
        <v>1973.7506250000001</v>
      </c>
      <c r="Z32" s="182"/>
    </row>
    <row r="33" spans="1:26" ht="0.75" hidden="1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413</v>
      </c>
      <c r="P33" s="190" t="s">
        <v>355</v>
      </c>
      <c r="Q33" s="187" t="s">
        <v>365</v>
      </c>
      <c r="R33" s="182"/>
      <c r="S33" s="182"/>
      <c r="T33" s="182"/>
      <c r="U33" s="182"/>
      <c r="V33" s="182"/>
      <c r="W33" s="179"/>
      <c r="X33" s="179"/>
      <c r="Y33" s="179"/>
      <c r="Z33" s="182"/>
    </row>
    <row r="34" spans="1:26" ht="178.5" hidden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60"/>
      <c r="S34" s="160"/>
      <c r="T34" s="160"/>
      <c r="U34" s="160"/>
      <c r="V34" s="160"/>
      <c r="W34" s="160"/>
      <c r="X34" s="160"/>
      <c r="Y34" s="160"/>
      <c r="Z34" s="182"/>
    </row>
    <row r="35" spans="1:26" ht="99.75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183" t="s">
        <v>41</v>
      </c>
      <c r="H35" s="184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413</v>
      </c>
      <c r="P35" s="190" t="s">
        <v>356</v>
      </c>
      <c r="Q35" s="187" t="s">
        <v>365</v>
      </c>
      <c r="R35" s="179">
        <v>1.718</v>
      </c>
      <c r="S35" s="179">
        <v>1.718</v>
      </c>
      <c r="T35" s="179">
        <v>3.2</v>
      </c>
      <c r="U35" s="179">
        <v>3.2</v>
      </c>
      <c r="V35" s="179">
        <v>12.4</v>
      </c>
      <c r="W35" s="179">
        <f>V35*1.05</f>
        <v>13.020000000000001</v>
      </c>
      <c r="X35" s="179">
        <f>W35*1.05</f>
        <v>13.671000000000001</v>
      </c>
      <c r="Y35" s="179">
        <f>X35*1.05</f>
        <v>14.354550000000001</v>
      </c>
      <c r="Z35" s="182"/>
    </row>
    <row r="36" spans="1:26" ht="102" hidden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183"/>
      <c r="H36" s="184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140.25" hidden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38.25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38.25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10.2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413</v>
      </c>
      <c r="P40" s="190" t="s">
        <v>357</v>
      </c>
      <c r="Q40" s="187" t="s">
        <v>365</v>
      </c>
      <c r="R40" s="179">
        <v>38.417000000000002</v>
      </c>
      <c r="S40" s="179">
        <v>38.417000000000002</v>
      </c>
      <c r="T40" s="179">
        <v>56.9</v>
      </c>
      <c r="U40" s="179">
        <v>44.2</v>
      </c>
      <c r="V40" s="179">
        <v>245</v>
      </c>
      <c r="W40" s="179">
        <f t="shared" ref="W40:W42" si="9">V40*1.05</f>
        <v>257.25</v>
      </c>
      <c r="X40" s="179">
        <f t="shared" ref="X40:Y42" si="10">W40*1.05</f>
        <v>270.11250000000001</v>
      </c>
      <c r="Y40" s="179">
        <f t="shared" si="10"/>
        <v>283.61812500000002</v>
      </c>
      <c r="Z40" s="182"/>
    </row>
    <row r="41" spans="1:26" ht="285" customHeight="1">
      <c r="A41" s="85" t="s">
        <v>153</v>
      </c>
      <c r="B41" s="163" t="s">
        <v>373</v>
      </c>
      <c r="C41" s="105" t="s">
        <v>154</v>
      </c>
      <c r="D41" s="180" t="s">
        <v>237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413</v>
      </c>
      <c r="P41" s="190" t="s">
        <v>358</v>
      </c>
      <c r="Q41" s="187" t="s">
        <v>365</v>
      </c>
      <c r="R41" s="179">
        <v>20.407</v>
      </c>
      <c r="S41" s="179">
        <v>3.3</v>
      </c>
      <c r="T41" s="179">
        <v>88</v>
      </c>
      <c r="U41" s="179">
        <v>12.2</v>
      </c>
      <c r="V41" s="179">
        <v>89.9</v>
      </c>
      <c r="W41" s="179">
        <f t="shared" si="9"/>
        <v>94.39500000000001</v>
      </c>
      <c r="X41" s="179">
        <f t="shared" si="10"/>
        <v>99.114750000000015</v>
      </c>
      <c r="Y41" s="179">
        <f t="shared" si="10"/>
        <v>104.07048750000003</v>
      </c>
      <c r="Z41" s="182"/>
    </row>
    <row r="42" spans="1:26" ht="169.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413</v>
      </c>
      <c r="P42" s="190" t="s">
        <v>359</v>
      </c>
      <c r="Q42" s="187" t="s">
        <v>365</v>
      </c>
      <c r="R42" s="179">
        <v>161.59100000000001</v>
      </c>
      <c r="S42" s="179">
        <v>161.571</v>
      </c>
      <c r="T42" s="179">
        <v>185</v>
      </c>
      <c r="U42" s="179">
        <v>184.9</v>
      </c>
      <c r="V42" s="179">
        <v>200</v>
      </c>
      <c r="W42" s="179">
        <f t="shared" si="9"/>
        <v>210</v>
      </c>
      <c r="X42" s="179">
        <f t="shared" si="10"/>
        <v>220.5</v>
      </c>
      <c r="Y42" s="179">
        <f t="shared" si="10"/>
        <v>231.52500000000001</v>
      </c>
      <c r="Z42" s="182"/>
    </row>
    <row r="43" spans="1:26" ht="37.5" hidden="1" customHeight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111" hidden="1" customHeight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153" hidden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140.25" hidden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89.25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14.75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61.5" hidden="1" customHeight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191.25" hidden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76.5" hidden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78.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51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102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1">SUM(R56:R59)</f>
        <v>190</v>
      </c>
      <c r="S55" s="179">
        <f t="shared" si="11"/>
        <v>190</v>
      </c>
      <c r="T55" s="179">
        <f t="shared" si="11"/>
        <v>132.69999999999999</v>
      </c>
      <c r="U55" s="179">
        <f t="shared" ref="U55:Y55" si="12">SUM(U56:U59)</f>
        <v>132.69999999999999</v>
      </c>
      <c r="V55" s="179">
        <f t="shared" ref="V55:X55" si="13">SUM(V56:V59)</f>
        <v>0</v>
      </c>
      <c r="W55" s="179">
        <f t="shared" si="13"/>
        <v>0</v>
      </c>
      <c r="X55" s="179">
        <f t="shared" si="13"/>
        <v>0</v>
      </c>
      <c r="Y55" s="179">
        <f t="shared" si="12"/>
        <v>0</v>
      </c>
      <c r="Z55" s="182"/>
    </row>
    <row r="56" spans="1:26" ht="88.5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413</v>
      </c>
      <c r="P56" s="190" t="s">
        <v>350</v>
      </c>
      <c r="Q56" s="187" t="s">
        <v>365</v>
      </c>
      <c r="R56" s="179">
        <v>190</v>
      </c>
      <c r="S56" s="179">
        <v>190</v>
      </c>
      <c r="T56" s="179">
        <v>132.69999999999999</v>
      </c>
      <c r="U56" s="179">
        <v>132.69999999999999</v>
      </c>
      <c r="V56" s="179">
        <v>0</v>
      </c>
      <c r="W56" s="179">
        <v>0</v>
      </c>
      <c r="X56" s="179">
        <v>0</v>
      </c>
      <c r="Y56" s="179">
        <v>0</v>
      </c>
      <c r="Z56" s="182"/>
    </row>
    <row r="57" spans="1:26" ht="127.5" hidden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82"/>
    </row>
    <row r="58" spans="1:26" ht="66.75" hidden="1" customHeight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413</v>
      </c>
      <c r="P58" s="190" t="s">
        <v>361</v>
      </c>
      <c r="Q58" s="187" t="s">
        <v>365</v>
      </c>
      <c r="R58" s="179"/>
      <c r="S58" s="179"/>
      <c r="T58" s="179"/>
      <c r="U58" s="179"/>
      <c r="V58" s="179"/>
      <c r="W58" s="179"/>
      <c r="X58" s="179"/>
      <c r="Y58" s="179"/>
      <c r="Z58" s="182"/>
    </row>
    <row r="59" spans="1:26" ht="140.25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82"/>
    </row>
    <row r="60" spans="1:26" ht="103.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4">SUM(R61:R62)</f>
        <v>108.45</v>
      </c>
      <c r="S60" s="179">
        <f t="shared" si="14"/>
        <v>108.45</v>
      </c>
      <c r="T60" s="179">
        <f t="shared" si="14"/>
        <v>113.6</v>
      </c>
      <c r="U60" s="179">
        <f t="shared" ref="U60:Y60" si="15">SUM(U61:U62)</f>
        <v>113.6</v>
      </c>
      <c r="V60" s="179">
        <f t="shared" ref="V60:X60" si="16">SUM(V61:V62)</f>
        <v>115.8</v>
      </c>
      <c r="W60" s="179">
        <f t="shared" si="16"/>
        <v>121.59</v>
      </c>
      <c r="X60" s="179">
        <f t="shared" si="16"/>
        <v>127.66950000000001</v>
      </c>
      <c r="Y60" s="179">
        <f t="shared" si="15"/>
        <v>134.05297500000003</v>
      </c>
      <c r="Z60" s="182"/>
    </row>
    <row r="61" spans="1:26" ht="83.25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414</v>
      </c>
      <c r="P61" s="181"/>
      <c r="Q61" s="187" t="s">
        <v>366</v>
      </c>
      <c r="R61" s="179">
        <v>108.45</v>
      </c>
      <c r="S61" s="179">
        <v>108.45</v>
      </c>
      <c r="T61" s="179">
        <v>113.6</v>
      </c>
      <c r="U61" s="179">
        <v>113.6</v>
      </c>
      <c r="V61" s="179">
        <v>115.8</v>
      </c>
      <c r="W61" s="179">
        <f>V61*1.05</f>
        <v>121.59</v>
      </c>
      <c r="X61" s="179">
        <f>W61*1.05</f>
        <v>127.66950000000001</v>
      </c>
      <c r="Y61" s="179">
        <f>X61*1.05</f>
        <v>134.05297500000003</v>
      </c>
      <c r="Z61" s="182" t="s">
        <v>209</v>
      </c>
    </row>
    <row r="62" spans="1:26" ht="178.5" hidden="1">
      <c r="A62" s="158" t="s">
        <v>327</v>
      </c>
      <c r="B62" s="163" t="s">
        <v>217</v>
      </c>
      <c r="C62" s="105"/>
      <c r="D62" s="180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 t="s">
        <v>255</v>
      </c>
      <c r="P62" s="181"/>
      <c r="Q62" s="187" t="s">
        <v>245</v>
      </c>
      <c r="R62" s="179"/>
      <c r="S62" s="179"/>
      <c r="T62" s="179"/>
      <c r="U62" s="179"/>
      <c r="V62" s="179"/>
      <c r="W62" s="179"/>
      <c r="X62" s="179"/>
      <c r="Y62" s="179"/>
      <c r="Z62" s="182"/>
    </row>
    <row r="63" spans="1:26" ht="153.75" customHeight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>
        <f t="shared" ref="R63:Y63" si="17">R64</f>
        <v>109.83799999999999</v>
      </c>
      <c r="S63" s="179">
        <f t="shared" si="17"/>
        <v>106.22704</v>
      </c>
      <c r="T63" s="179">
        <f t="shared" si="17"/>
        <v>305.7</v>
      </c>
      <c r="U63" s="179">
        <f t="shared" si="17"/>
        <v>300.89999999999998</v>
      </c>
      <c r="V63" s="179">
        <f>V64</f>
        <v>128.9</v>
      </c>
      <c r="W63" s="179">
        <f t="shared" si="17"/>
        <v>135.345</v>
      </c>
      <c r="X63" s="179">
        <f t="shared" si="17"/>
        <v>142.11225000000002</v>
      </c>
      <c r="Y63" s="179">
        <f t="shared" si="17"/>
        <v>149.21786250000002</v>
      </c>
      <c r="Z63" s="182"/>
    </row>
    <row r="64" spans="1:26" ht="78.75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414</v>
      </c>
      <c r="P64" s="178"/>
      <c r="Q64" s="187" t="s">
        <v>245</v>
      </c>
      <c r="R64" s="179">
        <v>109.83799999999999</v>
      </c>
      <c r="S64" s="179">
        <v>106.22704</v>
      </c>
      <c r="T64" s="179">
        <v>305.7</v>
      </c>
      <c r="U64" s="179">
        <v>300.89999999999998</v>
      </c>
      <c r="V64" s="179">
        <v>128.9</v>
      </c>
      <c r="W64" s="179">
        <f>V64*1.05</f>
        <v>135.345</v>
      </c>
      <c r="X64" s="179">
        <f>W64*1.05</f>
        <v>142.11225000000002</v>
      </c>
      <c r="Y64" s="179">
        <f>X64*1.05</f>
        <v>149.21786250000002</v>
      </c>
      <c r="Z64" s="182"/>
    </row>
    <row r="65" spans="1:27" ht="117" hidden="1" customHeight="1">
      <c r="A65" s="157" t="s">
        <v>375</v>
      </c>
      <c r="B65" s="208" t="s">
        <v>258</v>
      </c>
      <c r="C65" s="24" t="s">
        <v>259</v>
      </c>
      <c r="D65" s="209" t="s">
        <v>260</v>
      </c>
      <c r="E65" s="160"/>
      <c r="F65" s="160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60"/>
      <c r="O65" s="181" t="s">
        <v>254</v>
      </c>
      <c r="P65" s="181"/>
      <c r="Q65" s="187" t="s">
        <v>245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7" ht="32.25" customHeight="1">
      <c r="A66" s="152"/>
      <c r="B66" s="176" t="s">
        <v>208</v>
      </c>
      <c r="C66" s="22"/>
      <c r="D66" s="180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 t="s">
        <v>209</v>
      </c>
      <c r="Q66" s="210"/>
      <c r="R66" s="179">
        <f t="shared" ref="R66:T66" si="18">SUM(R8,R55,R60,R63)</f>
        <v>3478.7559999999999</v>
      </c>
      <c r="S66" s="179">
        <f t="shared" si="18"/>
        <v>3412.0359200000003</v>
      </c>
      <c r="T66" s="188">
        <f t="shared" si="18"/>
        <v>3835.5999999999995</v>
      </c>
      <c r="U66" s="188">
        <f t="shared" ref="U66:Y66" si="19">SUM(U8,U55,U60,U63)</f>
        <v>3622.1999999999994</v>
      </c>
      <c r="V66" s="188">
        <f t="shared" ref="V66:X66" si="20">SUM(V8,V55,V60,V63)</f>
        <v>4418.7</v>
      </c>
      <c r="W66" s="188">
        <f t="shared" si="20"/>
        <v>4566.1350000000002</v>
      </c>
      <c r="X66" s="188">
        <f t="shared" si="20"/>
        <v>4794.44175</v>
      </c>
      <c r="Y66" s="188">
        <f t="shared" si="19"/>
        <v>5034.1638374999993</v>
      </c>
      <c r="Z66" s="182"/>
    </row>
    <row r="67" spans="1:27" s="166" customFormat="1" ht="28.5" customHeight="1">
      <c r="A67" s="159"/>
      <c r="B67" s="162" t="s">
        <v>305</v>
      </c>
      <c r="C67" s="231"/>
      <c r="D67" s="209" t="s">
        <v>111</v>
      </c>
      <c r="E67" s="231"/>
      <c r="F67" s="231"/>
      <c r="G67" s="232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>
        <v>39.28</v>
      </c>
      <c r="S67" s="231">
        <v>39.28</v>
      </c>
      <c r="T67" s="185">
        <v>83.9</v>
      </c>
      <c r="U67" s="231">
        <v>83.9</v>
      </c>
      <c r="V67" s="185">
        <v>0</v>
      </c>
      <c r="W67" s="233">
        <v>0</v>
      </c>
      <c r="X67" s="234">
        <v>0</v>
      </c>
      <c r="Y67" s="234">
        <v>0</v>
      </c>
      <c r="Z67" s="231"/>
    </row>
    <row r="68" spans="1:27" ht="12.75" hidden="1">
      <c r="A68" s="160"/>
      <c r="B68" s="163"/>
      <c r="C68" s="160"/>
      <c r="D68" s="24"/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235"/>
      <c r="U68" s="235"/>
      <c r="V68" s="235"/>
      <c r="W68" s="235"/>
      <c r="X68" s="236"/>
      <c r="Y68" s="236"/>
      <c r="Z68" s="160"/>
    </row>
    <row r="69" spans="1:27" ht="16.5" hidden="1" customHeight="1">
      <c r="A69" s="160"/>
      <c r="B69" s="164" t="s">
        <v>302</v>
      </c>
      <c r="C69" s="160"/>
      <c r="D69" s="215" t="s">
        <v>111</v>
      </c>
      <c r="E69" s="160"/>
      <c r="F69" s="160"/>
      <c r="G69" s="208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82">
        <v>1979.8643500000001</v>
      </c>
      <c r="S69" s="182">
        <v>1979.8643500000001</v>
      </c>
      <c r="T69" s="235"/>
      <c r="U69" s="237">
        <v>0</v>
      </c>
      <c r="V69" s="235"/>
      <c r="W69" s="236"/>
      <c r="X69" s="238"/>
      <c r="Y69" s="238"/>
      <c r="Z69" s="160"/>
    </row>
    <row r="70" spans="1:27" ht="12.75" hidden="1">
      <c r="A70" s="160"/>
      <c r="B70" s="165"/>
      <c r="C70" s="151"/>
      <c r="D70" s="239"/>
      <c r="E70" s="151"/>
      <c r="F70" s="151"/>
      <c r="G70" s="16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240"/>
      <c r="U70" s="219"/>
      <c r="V70" s="240"/>
      <c r="W70" s="238"/>
      <c r="X70" s="235"/>
      <c r="Y70" s="235"/>
      <c r="Z70" s="160"/>
    </row>
    <row r="71" spans="1:27" ht="127.5" hidden="1">
      <c r="A71" s="160"/>
      <c r="B71" s="164" t="s">
        <v>430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79">
        <v>884.82</v>
      </c>
      <c r="S71" s="179">
        <v>884.82</v>
      </c>
      <c r="T71" s="241">
        <v>0</v>
      </c>
      <c r="U71" s="188">
        <v>0</v>
      </c>
      <c r="V71" s="188">
        <f>U71*1.05</f>
        <v>0</v>
      </c>
      <c r="W71" s="188">
        <f>V71*1.05</f>
        <v>0</v>
      </c>
      <c r="X71" s="188">
        <f>W71*1.05</f>
        <v>0</v>
      </c>
      <c r="Y71" s="188">
        <f>X71*1.05</f>
        <v>0</v>
      </c>
      <c r="Z71" s="202"/>
      <c r="AA71" s="111"/>
    </row>
    <row r="72" spans="1:27" ht="22.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21">R66+R67+R68+R69+R70+R71</f>
        <v>6382.7203499999996</v>
      </c>
      <c r="S72" s="217">
        <f t="shared" si="21"/>
        <v>6316.0002700000005</v>
      </c>
      <c r="T72" s="242">
        <f t="shared" si="21"/>
        <v>3919.4999999999995</v>
      </c>
      <c r="U72" s="242">
        <f t="shared" ref="U72:Y72" si="22">U66+U67+U68+U69+U70+U71</f>
        <v>3706.0999999999995</v>
      </c>
      <c r="V72" s="242">
        <f t="shared" ref="V72:X72" si="23">V66+V67+V68+V69+V70+V71</f>
        <v>4418.7</v>
      </c>
      <c r="W72" s="242">
        <f t="shared" si="23"/>
        <v>4566.1350000000002</v>
      </c>
      <c r="X72" s="242">
        <f t="shared" si="23"/>
        <v>4794.44175</v>
      </c>
      <c r="Y72" s="242">
        <f t="shared" si="22"/>
        <v>5034.1638374999993</v>
      </c>
      <c r="Z72" s="217"/>
      <c r="AA72" s="112"/>
    </row>
    <row r="73" spans="1:27" ht="14.25" customHeight="1">
      <c r="A73" s="151"/>
      <c r="B73" s="151"/>
      <c r="C73" s="151"/>
      <c r="D73" s="151"/>
      <c r="E73" s="151"/>
      <c r="F73" s="151"/>
      <c r="G73" s="16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ht="18.75" customHeight="1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219" t="s">
        <v>210</v>
      </c>
      <c r="R74" s="219"/>
      <c r="S74" s="219"/>
      <c r="T74" s="219"/>
      <c r="U74" s="219"/>
      <c r="V74" s="151"/>
      <c r="W74" s="151"/>
      <c r="X74" s="151" t="s">
        <v>209</v>
      </c>
      <c r="Y74" s="151"/>
      <c r="Z74" s="151"/>
    </row>
    <row r="75" spans="1:27" ht="18.75" customHeight="1">
      <c r="A75" s="151"/>
      <c r="B75" s="220" t="s">
        <v>238</v>
      </c>
      <c r="C75" s="220"/>
      <c r="D75" s="220"/>
      <c r="E75" s="151"/>
      <c r="F75" s="151"/>
      <c r="G75" s="243" t="s">
        <v>287</v>
      </c>
      <c r="H75" s="243"/>
      <c r="I75" s="151"/>
      <c r="J75" s="151"/>
      <c r="K75" s="151"/>
      <c r="L75" s="151"/>
      <c r="M75" s="151"/>
      <c r="N75" s="151"/>
      <c r="O75" s="151"/>
      <c r="P75" s="151"/>
      <c r="Q75" s="219" t="s">
        <v>212</v>
      </c>
      <c r="R75" s="219"/>
      <c r="S75" s="219"/>
      <c r="T75" s="219"/>
      <c r="U75" s="219"/>
      <c r="V75" s="151"/>
      <c r="W75" s="151"/>
      <c r="X75" s="221"/>
      <c r="Y75" s="222" t="s">
        <v>279</v>
      </c>
      <c r="Z75" s="222"/>
    </row>
  </sheetData>
  <mergeCells count="34">
    <mergeCell ref="Y75:Z75"/>
    <mergeCell ref="Z3:Z5"/>
    <mergeCell ref="X4:Y4"/>
    <mergeCell ref="B75:D75"/>
    <mergeCell ref="V4:V5"/>
    <mergeCell ref="N4:Q4"/>
    <mergeCell ref="J4:M4"/>
    <mergeCell ref="C23:C24"/>
    <mergeCell ref="B9:B11"/>
    <mergeCell ref="S4:U4"/>
    <mergeCell ref="C9:C11"/>
    <mergeCell ref="C21:C22"/>
    <mergeCell ref="G23:G24"/>
    <mergeCell ref="H23:H24"/>
    <mergeCell ref="I23:I24"/>
    <mergeCell ref="K23:K24"/>
    <mergeCell ref="L23:L24"/>
    <mergeCell ref="M23:M24"/>
    <mergeCell ref="O23:O24"/>
    <mergeCell ref="A9:A11"/>
    <mergeCell ref="G75:H75"/>
    <mergeCell ref="I35:I36"/>
    <mergeCell ref="A21:A22"/>
    <mergeCell ref="B21:B22"/>
    <mergeCell ref="A23:A24"/>
    <mergeCell ref="B23:B24"/>
    <mergeCell ref="A2:Y2"/>
    <mergeCell ref="A3:C5"/>
    <mergeCell ref="D3:D5"/>
    <mergeCell ref="E3:Q3"/>
    <mergeCell ref="E4:E5"/>
    <mergeCell ref="F4:I4"/>
    <mergeCell ref="W4:W5"/>
    <mergeCell ref="R3:Y3"/>
  </mergeCells>
  <phoneticPr fontId="3" type="noConversion"/>
  <pageMargins left="0.39370078740157483" right="0.39370078740157483" top="0.98425196850393704" bottom="0.39370078740157483" header="0.51181102362204722" footer="0.51181102362204722"/>
  <pageSetup paperSize="9" scale="4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A75"/>
  <sheetViews>
    <sheetView view="pageBreakPreview" zoomScale="60" zoomScaleNormal="6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7" style="110" customWidth="1"/>
    <col min="2" max="2" width="31.14062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9.140625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9.140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21.7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24.7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81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5137.7110000000002</v>
      </c>
      <c r="S7" s="179">
        <f t="shared" si="0"/>
        <v>5050.3287300000002</v>
      </c>
      <c r="T7" s="179">
        <f t="shared" si="0"/>
        <v>3654.1</v>
      </c>
      <c r="U7" s="179">
        <f t="shared" ref="U7:Y7" si="1">SUM(U8,U55,U60,U63)</f>
        <v>3393.7999999999997</v>
      </c>
      <c r="V7" s="179">
        <f t="shared" ref="V7:X7" si="2">SUM(V8,V55,V60,V63)</f>
        <v>5980.8</v>
      </c>
      <c r="W7" s="179">
        <f t="shared" si="2"/>
        <v>6128.2200000000012</v>
      </c>
      <c r="X7" s="179">
        <f t="shared" si="2"/>
        <v>6434.6310000000012</v>
      </c>
      <c r="Y7" s="179">
        <f t="shared" si="1"/>
        <v>6756.3625500000016</v>
      </c>
      <c r="Z7" s="160"/>
    </row>
    <row r="8" spans="1:26" ht="76.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3356.8610000000003</v>
      </c>
      <c r="S8" s="179">
        <f t="shared" si="3"/>
        <v>3269.4787300000003</v>
      </c>
      <c r="T8" s="179">
        <f t="shared" si="3"/>
        <v>3493.9</v>
      </c>
      <c r="U8" s="179">
        <f t="shared" ref="U8:Y8" si="4">SUM(U9:U54)</f>
        <v>3233.6</v>
      </c>
      <c r="V8" s="179">
        <f t="shared" ref="V8:X8" si="5">SUM(V9:V54)</f>
        <v>4307.6000000000004</v>
      </c>
      <c r="W8" s="179">
        <f t="shared" si="5"/>
        <v>4511.7450000000008</v>
      </c>
      <c r="X8" s="179">
        <f t="shared" si="5"/>
        <v>4737.3322500000013</v>
      </c>
      <c r="Y8" s="179">
        <f t="shared" si="4"/>
        <v>4974.1988625000013</v>
      </c>
      <c r="Z8" s="182"/>
    </row>
    <row r="9" spans="1:26" ht="85.5" customHeight="1">
      <c r="A9" s="170" t="s">
        <v>38</v>
      </c>
      <c r="B9" s="138" t="s">
        <v>39</v>
      </c>
      <c r="C9" s="138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416</v>
      </c>
      <c r="P9" s="186" t="s">
        <v>349</v>
      </c>
      <c r="Q9" s="196" t="s">
        <v>365</v>
      </c>
      <c r="R9" s="179">
        <v>650.61099999999999</v>
      </c>
      <c r="S9" s="188">
        <v>643.61779999999999</v>
      </c>
      <c r="T9" s="179">
        <v>741</v>
      </c>
      <c r="U9" s="188">
        <v>704.2</v>
      </c>
      <c r="V9" s="179">
        <v>763.8</v>
      </c>
      <c r="W9" s="179">
        <f t="shared" ref="W9:Y10" si="6">V9*1.05</f>
        <v>801.99</v>
      </c>
      <c r="X9" s="179">
        <f t="shared" si="6"/>
        <v>842.08950000000004</v>
      </c>
      <c r="Y9" s="179">
        <f t="shared" si="6"/>
        <v>884.19397500000014</v>
      </c>
      <c r="Z9" s="182"/>
    </row>
    <row r="10" spans="1:26" ht="91.5" customHeight="1">
      <c r="A10" s="170"/>
      <c r="B10" s="138"/>
      <c r="C10" s="138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416</v>
      </c>
      <c r="P10" s="186" t="s">
        <v>349</v>
      </c>
      <c r="Q10" s="196" t="s">
        <v>365</v>
      </c>
      <c r="R10" s="179"/>
      <c r="S10" s="188"/>
      <c r="T10" s="179">
        <v>0.3</v>
      </c>
      <c r="U10" s="188">
        <v>0</v>
      </c>
      <c r="V10" s="179">
        <v>6.3</v>
      </c>
      <c r="W10" s="179">
        <f t="shared" si="6"/>
        <v>6.6150000000000002</v>
      </c>
      <c r="X10" s="179">
        <f t="shared" si="6"/>
        <v>6.9457500000000003</v>
      </c>
      <c r="Y10" s="179">
        <f t="shared" si="6"/>
        <v>7.2930375000000005</v>
      </c>
      <c r="Z10" s="182"/>
    </row>
    <row r="11" spans="1:26" ht="162" hidden="1" customHeight="1">
      <c r="A11" s="170"/>
      <c r="B11" s="138"/>
      <c r="C11" s="138"/>
      <c r="D11" s="180" t="s">
        <v>330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416</v>
      </c>
      <c r="P11" s="186" t="s">
        <v>349</v>
      </c>
      <c r="Q11" s="196" t="s">
        <v>365</v>
      </c>
      <c r="R11" s="179">
        <v>5.4</v>
      </c>
      <c r="S11" s="188">
        <v>0</v>
      </c>
      <c r="T11" s="179"/>
      <c r="U11" s="188">
        <v>0</v>
      </c>
      <c r="V11" s="179"/>
      <c r="W11" s="179"/>
      <c r="X11" s="179"/>
      <c r="Y11" s="179"/>
      <c r="Z11" s="182"/>
    </row>
    <row r="12" spans="1:26" ht="32.25" hidden="1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90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382.5" hidden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138" hidden="1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416</v>
      </c>
      <c r="P14" s="181" t="s">
        <v>360</v>
      </c>
      <c r="Q14" s="196" t="s">
        <v>365</v>
      </c>
      <c r="R14" s="179">
        <v>75.55</v>
      </c>
      <c r="S14" s="179">
        <v>75.55</v>
      </c>
      <c r="T14" s="179"/>
      <c r="U14" s="179"/>
      <c r="V14" s="179"/>
      <c r="W14" s="179"/>
      <c r="X14" s="179"/>
      <c r="Y14" s="179"/>
      <c r="Z14" s="182"/>
    </row>
    <row r="15" spans="1:26" ht="135.75" hidden="1" customHeight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153" hidden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204" hidden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55.5" hidden="1" customHeight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51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35.25" customHeight="1">
      <c r="A21" s="170" t="s">
        <v>71</v>
      </c>
      <c r="B21" s="225" t="s">
        <v>72</v>
      </c>
      <c r="C21" s="141" t="s">
        <v>73</v>
      </c>
      <c r="D21" s="180" t="s">
        <v>74</v>
      </c>
      <c r="E21" s="178"/>
      <c r="F21" s="178"/>
      <c r="G21" s="181"/>
      <c r="H21" s="181"/>
      <c r="I21" s="181"/>
      <c r="J21" s="181"/>
      <c r="K21" s="181"/>
      <c r="L21" s="181"/>
      <c r="M21" s="181"/>
      <c r="N21" s="181"/>
      <c r="O21" s="181" t="s">
        <v>416</v>
      </c>
      <c r="P21" s="226" t="s">
        <v>347</v>
      </c>
      <c r="Q21" s="181"/>
      <c r="R21" s="179"/>
      <c r="S21" s="179"/>
      <c r="T21" s="179"/>
      <c r="U21" s="179"/>
      <c r="V21" s="179"/>
      <c r="W21" s="179"/>
      <c r="X21" s="179"/>
      <c r="Y21" s="179"/>
      <c r="Z21" s="182"/>
    </row>
    <row r="22" spans="1:26" ht="73.5" customHeight="1">
      <c r="A22" s="170"/>
      <c r="B22" s="225"/>
      <c r="C22" s="143"/>
      <c r="D22" s="180" t="s">
        <v>267</v>
      </c>
      <c r="E22" s="178"/>
      <c r="F22" s="178"/>
      <c r="G22" s="189" t="s">
        <v>41</v>
      </c>
      <c r="H22" s="190" t="s">
        <v>75</v>
      </c>
      <c r="I22" s="190" t="s">
        <v>76</v>
      </c>
      <c r="J22" s="181"/>
      <c r="K22" s="181" t="s">
        <v>44</v>
      </c>
      <c r="L22" s="190" t="s">
        <v>77</v>
      </c>
      <c r="M22" s="190" t="s">
        <v>43</v>
      </c>
      <c r="N22" s="181"/>
      <c r="O22" s="181" t="s">
        <v>416</v>
      </c>
      <c r="P22" s="226" t="s">
        <v>346</v>
      </c>
      <c r="Q22" s="196" t="s">
        <v>365</v>
      </c>
      <c r="R22" s="179">
        <v>317.255</v>
      </c>
      <c r="S22" s="179">
        <v>317.255</v>
      </c>
      <c r="T22" s="179">
        <v>17.399999999999999</v>
      </c>
      <c r="U22" s="179">
        <v>17.399999999999999</v>
      </c>
      <c r="V22" s="179">
        <v>0</v>
      </c>
      <c r="W22" s="179">
        <f t="shared" ref="W22:Y24" si="7">V22*1.05</f>
        <v>0</v>
      </c>
      <c r="X22" s="179">
        <f t="shared" si="7"/>
        <v>0</v>
      </c>
      <c r="Y22" s="179">
        <f t="shared" si="7"/>
        <v>0</v>
      </c>
      <c r="Z22" s="182"/>
    </row>
    <row r="23" spans="1:26" ht="82.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89" t="s">
        <v>41</v>
      </c>
      <c r="H23" s="184" t="s">
        <v>80</v>
      </c>
      <c r="I23" s="190" t="s">
        <v>76</v>
      </c>
      <c r="J23" s="181"/>
      <c r="K23" s="181" t="s">
        <v>44</v>
      </c>
      <c r="L23" s="190" t="s">
        <v>81</v>
      </c>
      <c r="M23" s="190" t="s">
        <v>43</v>
      </c>
      <c r="N23" s="181"/>
      <c r="O23" s="227" t="s">
        <v>256</v>
      </c>
      <c r="P23" s="226" t="s">
        <v>348</v>
      </c>
      <c r="Q23" s="196" t="s">
        <v>245</v>
      </c>
      <c r="R23" s="200">
        <v>50</v>
      </c>
      <c r="S23" s="200">
        <v>49.316000000000003</v>
      </c>
      <c r="T23" s="200">
        <v>0</v>
      </c>
      <c r="U23" s="200">
        <v>0</v>
      </c>
      <c r="V23" s="179">
        <v>928.5</v>
      </c>
      <c r="W23" s="179">
        <f t="shared" si="7"/>
        <v>974.92500000000007</v>
      </c>
      <c r="X23" s="179">
        <f t="shared" si="7"/>
        <v>1023.6712500000001</v>
      </c>
      <c r="Y23" s="179">
        <f t="shared" si="7"/>
        <v>1074.8548125000002</v>
      </c>
      <c r="Z23" s="182"/>
    </row>
    <row r="24" spans="1:26" ht="87" customHeight="1">
      <c r="A24" s="155"/>
      <c r="B24" s="192"/>
      <c r="C24" s="143"/>
      <c r="D24" s="180" t="s">
        <v>150</v>
      </c>
      <c r="E24" s="178"/>
      <c r="F24" s="178"/>
      <c r="G24" s="189" t="s">
        <v>41</v>
      </c>
      <c r="H24" s="184"/>
      <c r="I24" s="190" t="s">
        <v>76</v>
      </c>
      <c r="J24" s="181"/>
      <c r="K24" s="181" t="s">
        <v>44</v>
      </c>
      <c r="L24" s="190" t="s">
        <v>307</v>
      </c>
      <c r="M24" s="190" t="s">
        <v>43</v>
      </c>
      <c r="N24" s="181"/>
      <c r="O24" s="181" t="s">
        <v>416</v>
      </c>
      <c r="P24" s="226" t="s">
        <v>348</v>
      </c>
      <c r="Q24" s="196" t="s">
        <v>365</v>
      </c>
      <c r="R24" s="200">
        <v>469.4</v>
      </c>
      <c r="S24" s="228">
        <v>469.4</v>
      </c>
      <c r="T24" s="200">
        <v>470.6</v>
      </c>
      <c r="U24" s="228">
        <v>470.6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82"/>
    </row>
    <row r="25" spans="1:26" ht="159.75" hidden="1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416</v>
      </c>
      <c r="P25" s="226" t="s">
        <v>350</v>
      </c>
      <c r="Q25" s="196" t="s">
        <v>365</v>
      </c>
      <c r="R25" s="160"/>
      <c r="S25" s="179"/>
      <c r="T25" s="160"/>
      <c r="U25" s="179"/>
      <c r="V25" s="160"/>
      <c r="W25" s="160"/>
      <c r="X25" s="160"/>
      <c r="Y25" s="160"/>
      <c r="Z25" s="182"/>
    </row>
    <row r="26" spans="1:26" ht="114.75" hidden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226"/>
      <c r="Q26" s="181"/>
      <c r="R26" s="179"/>
      <c r="S26" s="179"/>
      <c r="T26" s="179"/>
      <c r="U26" s="179"/>
      <c r="V26" s="179"/>
      <c r="W26" s="179"/>
      <c r="X26" s="179"/>
      <c r="Y26" s="179"/>
      <c r="Z26" s="182"/>
    </row>
    <row r="27" spans="1:26" ht="140.2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226"/>
      <c r="Q27" s="181"/>
      <c r="R27" s="179"/>
      <c r="S27" s="179"/>
      <c r="T27" s="179"/>
      <c r="U27" s="179"/>
      <c r="V27" s="179"/>
      <c r="W27" s="179"/>
      <c r="X27" s="179"/>
      <c r="Y27" s="179"/>
      <c r="Z27" s="182"/>
    </row>
    <row r="28" spans="1:26" ht="102">
      <c r="A28" s="85" t="s">
        <v>93</v>
      </c>
      <c r="B28" s="163" t="s">
        <v>94</v>
      </c>
      <c r="C28" s="105" t="s">
        <v>95</v>
      </c>
      <c r="D28" s="180" t="s">
        <v>262</v>
      </c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416</v>
      </c>
      <c r="P28" s="226" t="s">
        <v>351</v>
      </c>
      <c r="Q28" s="196" t="s">
        <v>365</v>
      </c>
      <c r="R28" s="179"/>
      <c r="S28" s="179"/>
      <c r="T28" s="179">
        <v>10.7</v>
      </c>
      <c r="U28" s="179">
        <v>0</v>
      </c>
      <c r="V28" s="179">
        <v>10.7</v>
      </c>
      <c r="W28" s="179">
        <v>0</v>
      </c>
      <c r="X28" s="179">
        <v>0</v>
      </c>
      <c r="Y28" s="179">
        <v>0</v>
      </c>
      <c r="Z28" s="182"/>
    </row>
    <row r="29" spans="1:26" ht="105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416</v>
      </c>
      <c r="P29" s="226" t="s">
        <v>352</v>
      </c>
      <c r="Q29" s="196" t="s">
        <v>365</v>
      </c>
      <c r="R29" s="179"/>
      <c r="S29" s="179"/>
      <c r="T29" s="179">
        <v>0</v>
      </c>
      <c r="U29" s="179">
        <v>0</v>
      </c>
      <c r="V29" s="179">
        <f>U29*1.05</f>
        <v>0</v>
      </c>
      <c r="W29" s="179">
        <f>V29*1.05</f>
        <v>0</v>
      </c>
      <c r="X29" s="179">
        <f>W29*1.05</f>
        <v>0</v>
      </c>
      <c r="Y29" s="179">
        <f>X29*1.05</f>
        <v>0</v>
      </c>
      <c r="Z29" s="182"/>
    </row>
    <row r="30" spans="1:26" ht="89.25" hidden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83.25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416</v>
      </c>
      <c r="P31" s="226" t="s">
        <v>353</v>
      </c>
      <c r="Q31" s="196" t="s">
        <v>365</v>
      </c>
      <c r="R31" s="179">
        <v>199.12799999999999</v>
      </c>
      <c r="S31" s="179">
        <v>186.21365</v>
      </c>
      <c r="T31" s="179">
        <v>285.89999999999998</v>
      </c>
      <c r="U31" s="179">
        <v>271.2</v>
      </c>
      <c r="V31" s="179">
        <v>346.1</v>
      </c>
      <c r="W31" s="179">
        <f t="shared" ref="W31:Y33" si="8">V31*1.05</f>
        <v>363.40500000000003</v>
      </c>
      <c r="X31" s="179">
        <f t="shared" si="8"/>
        <v>381.57525000000004</v>
      </c>
      <c r="Y31" s="179">
        <f t="shared" si="8"/>
        <v>400.65401250000008</v>
      </c>
      <c r="Z31" s="182"/>
    </row>
    <row r="32" spans="1:26" ht="88.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416</v>
      </c>
      <c r="P32" s="226" t="s">
        <v>354</v>
      </c>
      <c r="Q32" s="196" t="s">
        <v>365</v>
      </c>
      <c r="R32" s="179">
        <v>1162.115</v>
      </c>
      <c r="S32" s="179">
        <v>1140.3006600000001</v>
      </c>
      <c r="T32" s="179">
        <v>1403.3</v>
      </c>
      <c r="U32" s="179">
        <v>1313.5</v>
      </c>
      <c r="V32" s="179">
        <v>1515.1</v>
      </c>
      <c r="W32" s="179">
        <f t="shared" si="8"/>
        <v>1590.855</v>
      </c>
      <c r="X32" s="179">
        <f t="shared" si="8"/>
        <v>1670.3977500000001</v>
      </c>
      <c r="Y32" s="179">
        <f t="shared" si="8"/>
        <v>1753.9176375000002</v>
      </c>
      <c r="Z32" s="182"/>
    </row>
    <row r="33" spans="1:26" ht="132.75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416</v>
      </c>
      <c r="P33" s="226" t="s">
        <v>355</v>
      </c>
      <c r="Q33" s="196" t="s">
        <v>365</v>
      </c>
      <c r="R33" s="179">
        <v>155.80000000000001</v>
      </c>
      <c r="S33" s="179">
        <v>153.56782000000001</v>
      </c>
      <c r="T33" s="179">
        <v>201</v>
      </c>
      <c r="U33" s="179">
        <v>197.1</v>
      </c>
      <c r="V33" s="179">
        <v>261.39999999999998</v>
      </c>
      <c r="W33" s="179">
        <f t="shared" si="8"/>
        <v>274.46999999999997</v>
      </c>
      <c r="X33" s="179">
        <f t="shared" si="8"/>
        <v>288.19349999999997</v>
      </c>
      <c r="Y33" s="179">
        <f t="shared" si="8"/>
        <v>302.60317499999996</v>
      </c>
      <c r="Z33" s="182"/>
    </row>
    <row r="34" spans="1:26" ht="153" hidden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79"/>
      <c r="S34" s="179"/>
      <c r="T34" s="179"/>
      <c r="U34" s="179"/>
      <c r="V34" s="179"/>
      <c r="W34" s="179"/>
      <c r="X34" s="179"/>
      <c r="Y34" s="179"/>
      <c r="Z34" s="182"/>
    </row>
    <row r="35" spans="1:26" ht="96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183" t="s">
        <v>41</v>
      </c>
      <c r="H35" s="184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416</v>
      </c>
      <c r="P35" s="226" t="s">
        <v>356</v>
      </c>
      <c r="Q35" s="196" t="s">
        <v>365</v>
      </c>
      <c r="R35" s="179">
        <v>10</v>
      </c>
      <c r="S35" s="179">
        <v>9.94</v>
      </c>
      <c r="T35" s="179">
        <v>13</v>
      </c>
      <c r="U35" s="179">
        <v>12.9</v>
      </c>
      <c r="V35" s="179">
        <v>13</v>
      </c>
      <c r="W35" s="179">
        <f>V35*1.05</f>
        <v>13.65</v>
      </c>
      <c r="X35" s="179">
        <f>W35*1.05</f>
        <v>14.332500000000001</v>
      </c>
      <c r="Y35" s="179">
        <f>X35*1.05</f>
        <v>15.049125000000002</v>
      </c>
      <c r="Z35" s="182"/>
    </row>
    <row r="36" spans="1:26" ht="79.5" hidden="1" customHeight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183"/>
      <c r="H36" s="184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114.75" hidden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38.25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38.25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0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416</v>
      </c>
      <c r="P40" s="226" t="s">
        <v>357</v>
      </c>
      <c r="Q40" s="196" t="s">
        <v>365</v>
      </c>
      <c r="R40" s="179">
        <v>26.158999999999999</v>
      </c>
      <c r="S40" s="179">
        <v>26.158999999999999</v>
      </c>
      <c r="T40" s="179">
        <v>43.3</v>
      </c>
      <c r="U40" s="179">
        <v>31.6</v>
      </c>
      <c r="V40" s="179">
        <v>163</v>
      </c>
      <c r="W40" s="179">
        <f t="shared" ref="W40:W42" si="9">V40*1.05</f>
        <v>171.15</v>
      </c>
      <c r="X40" s="179">
        <f t="shared" ref="X40:Y42" si="10">W40*1.05</f>
        <v>179.70750000000001</v>
      </c>
      <c r="Y40" s="179">
        <f t="shared" si="10"/>
        <v>188.69287500000002</v>
      </c>
      <c r="Z40" s="182"/>
    </row>
    <row r="41" spans="1:26" ht="270.75" customHeight="1">
      <c r="A41" s="85" t="s">
        <v>153</v>
      </c>
      <c r="B41" s="163" t="s">
        <v>373</v>
      </c>
      <c r="C41" s="105" t="s">
        <v>154</v>
      </c>
      <c r="D41" s="180" t="s">
        <v>237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256</v>
      </c>
      <c r="P41" s="226" t="s">
        <v>358</v>
      </c>
      <c r="Q41" s="196" t="s">
        <v>365</v>
      </c>
      <c r="R41" s="200">
        <v>43</v>
      </c>
      <c r="S41" s="179">
        <v>16</v>
      </c>
      <c r="T41" s="200">
        <v>88.1</v>
      </c>
      <c r="U41" s="179">
        <v>16.7</v>
      </c>
      <c r="V41" s="179">
        <v>109.7</v>
      </c>
      <c r="W41" s="179">
        <f t="shared" si="9"/>
        <v>115.185</v>
      </c>
      <c r="X41" s="179">
        <f t="shared" si="10"/>
        <v>120.94425000000001</v>
      </c>
      <c r="Y41" s="179">
        <f t="shared" si="10"/>
        <v>126.99146250000001</v>
      </c>
      <c r="Z41" s="182"/>
    </row>
    <row r="42" spans="1:26" ht="157.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416</v>
      </c>
      <c r="P42" s="226" t="s">
        <v>359</v>
      </c>
      <c r="Q42" s="196" t="s">
        <v>365</v>
      </c>
      <c r="R42" s="179">
        <v>192.44300000000001</v>
      </c>
      <c r="S42" s="179">
        <v>182.15880000000001</v>
      </c>
      <c r="T42" s="179">
        <v>219.3</v>
      </c>
      <c r="U42" s="179">
        <v>198.4</v>
      </c>
      <c r="V42" s="179">
        <v>190</v>
      </c>
      <c r="W42" s="179">
        <f t="shared" si="9"/>
        <v>199.5</v>
      </c>
      <c r="X42" s="179">
        <f t="shared" si="10"/>
        <v>209.47500000000002</v>
      </c>
      <c r="Y42" s="179">
        <f t="shared" si="10"/>
        <v>219.94875000000005</v>
      </c>
      <c r="Z42" s="182"/>
    </row>
    <row r="43" spans="1:26" ht="51" hidden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127.5" hidden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114.75" hidden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96" hidden="1" customHeight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89.25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02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102" hidden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165.75" hidden="1" customHeight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76.5" hidden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78.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51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89.25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1">SUM(R56:R59)</f>
        <v>152.19999999999999</v>
      </c>
      <c r="S55" s="179">
        <f t="shared" si="11"/>
        <v>152.19999999999999</v>
      </c>
      <c r="T55" s="179">
        <f t="shared" si="11"/>
        <v>46.6</v>
      </c>
      <c r="U55" s="179">
        <f t="shared" ref="U55:Y55" si="12">SUM(U56:U59)</f>
        <v>46.6</v>
      </c>
      <c r="V55" s="179">
        <f t="shared" ref="V55:X55" si="13">SUM(V56:V59)</f>
        <v>133.69999999999999</v>
      </c>
      <c r="W55" s="179">
        <f t="shared" si="13"/>
        <v>0</v>
      </c>
      <c r="X55" s="179">
        <f t="shared" si="13"/>
        <v>0</v>
      </c>
      <c r="Y55" s="179">
        <f t="shared" si="12"/>
        <v>0</v>
      </c>
      <c r="Z55" s="182"/>
    </row>
    <row r="56" spans="1:26" ht="85.5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416</v>
      </c>
      <c r="P56" s="226" t="s">
        <v>350</v>
      </c>
      <c r="Q56" s="196" t="s">
        <v>365</v>
      </c>
      <c r="R56" s="179">
        <v>152.19999999999999</v>
      </c>
      <c r="S56" s="179">
        <v>152.19999999999999</v>
      </c>
      <c r="T56" s="179">
        <v>46.6</v>
      </c>
      <c r="U56" s="179">
        <v>46.6</v>
      </c>
      <c r="V56" s="179">
        <v>133.69999999999999</v>
      </c>
      <c r="W56" s="179">
        <v>0</v>
      </c>
      <c r="X56" s="179">
        <v>0</v>
      </c>
      <c r="Y56" s="179">
        <v>0</v>
      </c>
      <c r="Z56" s="182"/>
    </row>
    <row r="57" spans="1:26" ht="127.5" hidden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82"/>
    </row>
    <row r="58" spans="1:26" ht="68.25" hidden="1" customHeight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416</v>
      </c>
      <c r="P58" s="226" t="s">
        <v>361</v>
      </c>
      <c r="Q58" s="196" t="s">
        <v>365</v>
      </c>
      <c r="R58" s="179"/>
      <c r="S58" s="179"/>
      <c r="T58" s="179"/>
      <c r="U58" s="179"/>
      <c r="V58" s="179"/>
      <c r="W58" s="179"/>
      <c r="X58" s="179"/>
      <c r="Y58" s="179"/>
      <c r="Z58" s="182"/>
    </row>
    <row r="59" spans="1:26" ht="127.5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82"/>
    </row>
    <row r="60" spans="1:26" ht="90.7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4">SUM(R61:R62)</f>
        <v>1628.65</v>
      </c>
      <c r="S60" s="179">
        <f t="shared" si="14"/>
        <v>1628.65</v>
      </c>
      <c r="T60" s="179">
        <f t="shared" si="14"/>
        <v>113.6</v>
      </c>
      <c r="U60" s="179">
        <f t="shared" ref="U60:Y60" si="15">SUM(U61:U62)</f>
        <v>113.6</v>
      </c>
      <c r="V60" s="179">
        <f t="shared" ref="V60:X60" si="16">SUM(V61:V62)</f>
        <v>1539.5</v>
      </c>
      <c r="W60" s="179">
        <f t="shared" si="16"/>
        <v>1616.4750000000001</v>
      </c>
      <c r="X60" s="179">
        <f t="shared" si="16"/>
        <v>1697.2987500000002</v>
      </c>
      <c r="Y60" s="179">
        <f t="shared" si="15"/>
        <v>1782.1636875000004</v>
      </c>
      <c r="Z60" s="182"/>
    </row>
    <row r="61" spans="1:26" ht="95.25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417</v>
      </c>
      <c r="P61" s="181"/>
      <c r="Q61" s="196" t="s">
        <v>366</v>
      </c>
      <c r="R61" s="179">
        <v>108.45</v>
      </c>
      <c r="S61" s="179">
        <v>108.45</v>
      </c>
      <c r="T61" s="179">
        <v>113.6</v>
      </c>
      <c r="U61" s="179">
        <v>113.6</v>
      </c>
      <c r="V61" s="179">
        <v>115.8</v>
      </c>
      <c r="W61" s="179">
        <f t="shared" ref="W61:Y62" si="17">V61*1.05</f>
        <v>121.59</v>
      </c>
      <c r="X61" s="179">
        <f t="shared" si="17"/>
        <v>127.66950000000001</v>
      </c>
      <c r="Y61" s="179">
        <f t="shared" si="17"/>
        <v>134.05297500000003</v>
      </c>
      <c r="Z61" s="182"/>
    </row>
    <row r="62" spans="1:26" ht="54.75" customHeight="1">
      <c r="A62" s="158" t="s">
        <v>327</v>
      </c>
      <c r="B62" s="163" t="s">
        <v>217</v>
      </c>
      <c r="C62" s="105"/>
      <c r="D62" s="180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 t="s">
        <v>292</v>
      </c>
      <c r="P62" s="181"/>
      <c r="Q62" s="187" t="s">
        <v>245</v>
      </c>
      <c r="R62" s="179">
        <v>1520.2</v>
      </c>
      <c r="S62" s="179">
        <v>1520.2</v>
      </c>
      <c r="T62" s="179">
        <v>0</v>
      </c>
      <c r="U62" s="179">
        <v>0</v>
      </c>
      <c r="V62" s="179">
        <v>1423.7</v>
      </c>
      <c r="W62" s="179">
        <f t="shared" si="17"/>
        <v>1494.8850000000002</v>
      </c>
      <c r="X62" s="179">
        <f t="shared" si="17"/>
        <v>1569.6292500000002</v>
      </c>
      <c r="Y62" s="179">
        <f t="shared" si="17"/>
        <v>1648.1107125000003</v>
      </c>
      <c r="Z62" s="182"/>
    </row>
    <row r="63" spans="1:26" ht="130.5" customHeight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SUM(S65)</f>
        <v>0</v>
      </c>
      <c r="T63" s="179">
        <v>0</v>
      </c>
      <c r="U63" s="179">
        <f>SUM(U65)</f>
        <v>0</v>
      </c>
      <c r="V63" s="179">
        <v>0</v>
      </c>
      <c r="W63" s="179">
        <v>0</v>
      </c>
      <c r="X63" s="179">
        <v>0</v>
      </c>
      <c r="Y63" s="179">
        <v>0</v>
      </c>
      <c r="Z63" s="182"/>
    </row>
    <row r="64" spans="1:26" ht="153" hidden="1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417</v>
      </c>
      <c r="P64" s="178"/>
      <c r="Q64" s="187" t="s">
        <v>245</v>
      </c>
      <c r="R64" s="179"/>
      <c r="S64" s="179"/>
      <c r="T64" s="179">
        <v>0</v>
      </c>
      <c r="U64" s="179">
        <v>0</v>
      </c>
      <c r="V64" s="179">
        <v>0</v>
      </c>
      <c r="W64" s="179">
        <v>0</v>
      </c>
      <c r="X64" s="179">
        <v>0</v>
      </c>
      <c r="Y64" s="179">
        <v>0</v>
      </c>
      <c r="Z64" s="182"/>
    </row>
    <row r="65" spans="1:27" ht="191.25" hidden="1">
      <c r="A65" s="157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256</v>
      </c>
      <c r="P65" s="181"/>
      <c r="Q65" s="196" t="s">
        <v>366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7" ht="27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211">
        <f t="shared" ref="R66:T66" si="18">SUM(R8,R55,R60,R63)</f>
        <v>5137.7110000000002</v>
      </c>
      <c r="S66" s="211">
        <f t="shared" si="18"/>
        <v>5050.3287300000002</v>
      </c>
      <c r="T66" s="211">
        <f t="shared" si="18"/>
        <v>3654.1</v>
      </c>
      <c r="U66" s="211">
        <f t="shared" ref="U66:Y66" si="19">SUM(U8,U55,U60,U63)</f>
        <v>3393.7999999999997</v>
      </c>
      <c r="V66" s="211">
        <f t="shared" ref="V66:X66" si="20">SUM(V8,V55,V60,V63)</f>
        <v>5980.8</v>
      </c>
      <c r="W66" s="211">
        <f t="shared" si="20"/>
        <v>6128.2200000000012</v>
      </c>
      <c r="X66" s="211">
        <f t="shared" si="20"/>
        <v>6434.6310000000012</v>
      </c>
      <c r="Y66" s="211">
        <f t="shared" si="19"/>
        <v>6756.3625500000016</v>
      </c>
      <c r="Z66" s="182"/>
    </row>
    <row r="67" spans="1:27" ht="24.75" customHeight="1">
      <c r="A67" s="159"/>
      <c r="B67" s="164" t="s">
        <v>305</v>
      </c>
      <c r="C67" s="160"/>
      <c r="D67" s="209" t="s">
        <v>111</v>
      </c>
      <c r="E67" s="160"/>
      <c r="F67" s="160"/>
      <c r="G67" s="208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82">
        <v>42.109000000000002</v>
      </c>
      <c r="S67" s="182">
        <v>42.109000000000002</v>
      </c>
      <c r="T67" s="179">
        <v>41.6</v>
      </c>
      <c r="U67" s="200">
        <v>41.6</v>
      </c>
      <c r="V67" s="179">
        <v>0</v>
      </c>
      <c r="W67" s="179">
        <v>0</v>
      </c>
      <c r="X67" s="179">
        <v>0</v>
      </c>
      <c r="Y67" s="179">
        <v>0</v>
      </c>
      <c r="Z67" s="182"/>
    </row>
    <row r="68" spans="1:27" ht="27" hidden="1" customHeight="1">
      <c r="A68" s="160"/>
      <c r="B68" s="164" t="s">
        <v>303</v>
      </c>
      <c r="C68" s="160"/>
      <c r="D68" s="24">
        <v>1003</v>
      </c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79">
        <v>900.57399999999996</v>
      </c>
      <c r="S68" s="179">
        <v>900.57399999999996</v>
      </c>
      <c r="T68" s="179"/>
      <c r="U68" s="179">
        <v>0</v>
      </c>
      <c r="V68" s="179">
        <f>U68*1.05</f>
        <v>0</v>
      </c>
      <c r="W68" s="179">
        <f>V68*1.05</f>
        <v>0</v>
      </c>
      <c r="X68" s="179">
        <f>W68*1.05</f>
        <v>0</v>
      </c>
      <c r="Y68" s="179">
        <f>X68*1.05</f>
        <v>0</v>
      </c>
      <c r="Z68" s="182"/>
    </row>
    <row r="69" spans="1:27" ht="12.75" hidden="1">
      <c r="A69" s="160"/>
      <c r="B69" s="164"/>
      <c r="C69" s="160"/>
      <c r="D69" s="215"/>
      <c r="E69" s="160"/>
      <c r="F69" s="160"/>
      <c r="G69" s="178"/>
      <c r="H69" s="178"/>
      <c r="I69" s="178"/>
      <c r="J69" s="178"/>
      <c r="K69" s="178"/>
      <c r="L69" s="178"/>
      <c r="M69" s="178"/>
      <c r="N69" s="160"/>
      <c r="O69" s="160"/>
      <c r="P69" s="160"/>
      <c r="Q69" s="160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7" ht="33" customHeight="1">
      <c r="A70" s="160"/>
      <c r="B70" s="164" t="s">
        <v>428</v>
      </c>
      <c r="C70" s="160"/>
      <c r="D70" s="24">
        <v>1003</v>
      </c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79"/>
      <c r="S70" s="179"/>
      <c r="T70" s="179">
        <v>679.9</v>
      </c>
      <c r="U70" s="179">
        <v>544.20000000000005</v>
      </c>
      <c r="V70" s="179">
        <v>135.80000000000001</v>
      </c>
      <c r="W70" s="179">
        <v>0</v>
      </c>
      <c r="X70" s="179">
        <v>0</v>
      </c>
      <c r="Y70" s="179">
        <v>0</v>
      </c>
      <c r="Z70" s="202"/>
    </row>
    <row r="71" spans="1:27" ht="114.75">
      <c r="A71" s="160"/>
      <c r="B71" s="164" t="s">
        <v>430</v>
      </c>
      <c r="C71" s="160"/>
      <c r="D71" s="215" t="s">
        <v>84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82">
        <v>458.1</v>
      </c>
      <c r="S71" s="182">
        <v>458.1</v>
      </c>
      <c r="T71" s="182">
        <v>776.5</v>
      </c>
      <c r="U71" s="182">
        <v>776.5</v>
      </c>
      <c r="V71" s="182">
        <v>0</v>
      </c>
      <c r="W71" s="182">
        <v>0</v>
      </c>
      <c r="X71" s="182">
        <v>0</v>
      </c>
      <c r="Y71" s="182">
        <v>0</v>
      </c>
      <c r="Z71" s="182"/>
    </row>
    <row r="72" spans="1:27" ht="22.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21">R66+R67+R68+R69+R70+R71</f>
        <v>6538.4940000000006</v>
      </c>
      <c r="S72" s="217">
        <f t="shared" si="21"/>
        <v>6451.1117300000005</v>
      </c>
      <c r="T72" s="218">
        <f t="shared" si="21"/>
        <v>5152.0999999999995</v>
      </c>
      <c r="U72" s="218">
        <f t="shared" ref="U72:Y72" si="22">U66+U67+U68+U69+U70+U71</f>
        <v>4756.0999999999995</v>
      </c>
      <c r="V72" s="218">
        <f t="shared" ref="V72:X72" si="23">V66+V67+V68+V69+V70+V71</f>
        <v>6116.6</v>
      </c>
      <c r="W72" s="218">
        <f t="shared" si="23"/>
        <v>6128.2200000000012</v>
      </c>
      <c r="X72" s="218">
        <f t="shared" si="23"/>
        <v>6434.6310000000012</v>
      </c>
      <c r="Y72" s="218">
        <f t="shared" si="22"/>
        <v>6756.3625500000016</v>
      </c>
      <c r="Z72" s="217"/>
      <c r="AA72" s="112"/>
    </row>
    <row r="73" spans="1:27" ht="14.25" customHeight="1">
      <c r="A73" s="151"/>
      <c r="B73" s="151"/>
      <c r="C73" s="151"/>
      <c r="D73" s="151"/>
      <c r="E73" s="151"/>
      <c r="F73" s="151"/>
      <c r="G73" s="16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ht="20.25" customHeight="1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219" t="s">
        <v>210</v>
      </c>
      <c r="R74" s="219"/>
      <c r="S74" s="219"/>
      <c r="T74" s="219"/>
      <c r="U74" s="219"/>
      <c r="V74" s="151"/>
      <c r="W74" s="151"/>
      <c r="X74" s="151" t="s">
        <v>209</v>
      </c>
      <c r="Y74" s="151"/>
      <c r="Z74" s="151"/>
    </row>
    <row r="75" spans="1:27" ht="19.5" customHeight="1">
      <c r="A75" s="151"/>
      <c r="B75" s="220" t="s">
        <v>239</v>
      </c>
      <c r="C75" s="220"/>
      <c r="D75" s="220"/>
      <c r="E75" s="151"/>
      <c r="F75" s="151"/>
      <c r="G75" s="161"/>
      <c r="H75" s="230" t="s">
        <v>288</v>
      </c>
      <c r="I75" s="151"/>
      <c r="J75" s="151"/>
      <c r="K75" s="151"/>
      <c r="L75" s="151"/>
      <c r="M75" s="151"/>
      <c r="N75" s="151"/>
      <c r="O75" s="151"/>
      <c r="P75" s="151"/>
      <c r="Q75" s="219" t="s">
        <v>212</v>
      </c>
      <c r="R75" s="219"/>
      <c r="S75" s="219"/>
      <c r="T75" s="219"/>
      <c r="U75" s="219"/>
      <c r="V75" s="151"/>
      <c r="W75" s="151"/>
      <c r="X75" s="221"/>
      <c r="Y75" s="220" t="s">
        <v>279</v>
      </c>
      <c r="Z75" s="220"/>
    </row>
  </sheetData>
  <mergeCells count="26">
    <mergeCell ref="A2:Y2"/>
    <mergeCell ref="A3:C5"/>
    <mergeCell ref="D3:D5"/>
    <mergeCell ref="E3:Q3"/>
    <mergeCell ref="E4:E5"/>
    <mergeCell ref="X4:Y4"/>
    <mergeCell ref="F4:I4"/>
    <mergeCell ref="V4:V5"/>
    <mergeCell ref="N4:Q4"/>
    <mergeCell ref="R3:Y3"/>
    <mergeCell ref="Y75:Z75"/>
    <mergeCell ref="C23:C24"/>
    <mergeCell ref="A9:A11"/>
    <mergeCell ref="B9:B11"/>
    <mergeCell ref="C9:C11"/>
    <mergeCell ref="A23:A24"/>
    <mergeCell ref="B23:B24"/>
    <mergeCell ref="A21:A22"/>
    <mergeCell ref="B21:B22"/>
    <mergeCell ref="C21:C22"/>
    <mergeCell ref="B75:D75"/>
    <mergeCell ref="Z3:Z5"/>
    <mergeCell ref="S4:U4"/>
    <mergeCell ref="I35:I36"/>
    <mergeCell ref="W4:W5"/>
    <mergeCell ref="J4:M4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A75"/>
  <sheetViews>
    <sheetView zoomScale="60" zoomScaleNormal="60" zoomScaleSheetLayoutView="3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8.25"/>
  <cols>
    <col min="1" max="1" width="5" style="110" customWidth="1"/>
    <col min="2" max="2" width="26.5703125" style="110" customWidth="1"/>
    <col min="3" max="3" width="11.140625" style="110" customWidth="1"/>
    <col min="4" max="4" width="9.28515625" style="110" customWidth="1"/>
    <col min="5" max="5" width="0.140625" style="110" hidden="1" customWidth="1"/>
    <col min="6" max="6" width="9.140625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0.140625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9.140625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9" width="15.2851562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9.140625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420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25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26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2390.739</v>
      </c>
      <c r="S7" s="179">
        <f t="shared" si="0"/>
        <v>2033.24638</v>
      </c>
      <c r="T7" s="179">
        <f t="shared" si="0"/>
        <v>3066</v>
      </c>
      <c r="U7" s="179">
        <f t="shared" ref="U7:Y7" si="1">SUM(U8,U55,U60,U63)</f>
        <v>2517.2999999999997</v>
      </c>
      <c r="V7" s="179">
        <f t="shared" ref="V7:X7" si="2">SUM(V8,V55,V60,V63)</f>
        <v>3368.7000000000003</v>
      </c>
      <c r="W7" s="179">
        <f t="shared" si="2"/>
        <v>3392.4450000000002</v>
      </c>
      <c r="X7" s="179">
        <f t="shared" si="2"/>
        <v>3562.067250000001</v>
      </c>
      <c r="Y7" s="179">
        <f t="shared" si="1"/>
        <v>3740.170612500001</v>
      </c>
      <c r="Z7" s="160"/>
    </row>
    <row r="8" spans="1:26" ht="108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2232.7190000000001</v>
      </c>
      <c r="S8" s="179">
        <f t="shared" si="3"/>
        <v>1875.2263800000001</v>
      </c>
      <c r="T8" s="179">
        <f t="shared" si="3"/>
        <v>2879.9</v>
      </c>
      <c r="U8" s="179">
        <f t="shared" ref="U8:Y8" si="4">SUM(U9:U54)</f>
        <v>2331.1999999999998</v>
      </c>
      <c r="V8" s="179">
        <f t="shared" ref="V8:X8" si="5">SUM(V9:V54)</f>
        <v>3185.2000000000003</v>
      </c>
      <c r="W8" s="179">
        <f t="shared" si="5"/>
        <v>3333.96</v>
      </c>
      <c r="X8" s="179">
        <f t="shared" si="5"/>
        <v>3500.6580000000008</v>
      </c>
      <c r="Y8" s="179">
        <f t="shared" si="4"/>
        <v>3675.690900000001</v>
      </c>
      <c r="Z8" s="182"/>
    </row>
    <row r="9" spans="1:26" ht="82.5" customHeight="1">
      <c r="A9" s="153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418</v>
      </c>
      <c r="P9" s="186" t="s">
        <v>349</v>
      </c>
      <c r="Q9" s="187" t="s">
        <v>365</v>
      </c>
      <c r="R9" s="179">
        <v>531.07899999999995</v>
      </c>
      <c r="S9" s="188">
        <v>479.60640000000001</v>
      </c>
      <c r="T9" s="179">
        <v>770.8</v>
      </c>
      <c r="U9" s="188">
        <v>718.4</v>
      </c>
      <c r="V9" s="179">
        <v>792.1</v>
      </c>
      <c r="W9" s="179">
        <f t="shared" ref="W9:Y10" si="6">V9*1.05</f>
        <v>831.70500000000004</v>
      </c>
      <c r="X9" s="179">
        <f t="shared" si="6"/>
        <v>873.29025000000013</v>
      </c>
      <c r="Y9" s="179">
        <f t="shared" si="6"/>
        <v>916.95476250000013</v>
      </c>
      <c r="Z9" s="182"/>
    </row>
    <row r="10" spans="1:26" ht="87" customHeight="1">
      <c r="A10" s="154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418</v>
      </c>
      <c r="P10" s="186" t="s">
        <v>349</v>
      </c>
      <c r="Q10" s="187" t="s">
        <v>365</v>
      </c>
      <c r="R10" s="179"/>
      <c r="S10" s="188"/>
      <c r="T10" s="179">
        <v>8.6</v>
      </c>
      <c r="U10" s="188">
        <v>0</v>
      </c>
      <c r="V10" s="179">
        <v>10</v>
      </c>
      <c r="W10" s="179">
        <f t="shared" si="6"/>
        <v>10.5</v>
      </c>
      <c r="X10" s="179">
        <f t="shared" si="6"/>
        <v>11.025</v>
      </c>
      <c r="Y10" s="179">
        <f t="shared" si="6"/>
        <v>11.576250000000002</v>
      </c>
      <c r="Z10" s="182"/>
    </row>
    <row r="11" spans="1:26" ht="151.5" hidden="1" customHeight="1">
      <c r="A11" s="155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418</v>
      </c>
      <c r="P11" s="186" t="s">
        <v>349</v>
      </c>
      <c r="Q11" s="187" t="s">
        <v>365</v>
      </c>
      <c r="R11" s="179">
        <v>25</v>
      </c>
      <c r="S11" s="188">
        <v>0</v>
      </c>
      <c r="T11" s="179"/>
      <c r="U11" s="188">
        <v>0</v>
      </c>
      <c r="V11" s="179"/>
      <c r="W11" s="179"/>
      <c r="X11" s="179"/>
      <c r="Y11" s="179"/>
      <c r="Z11" s="182"/>
    </row>
    <row r="12" spans="1:26" ht="45" hidden="1" customHeight="1">
      <c r="A12" s="85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82"/>
    </row>
    <row r="13" spans="1:26" ht="409.5" hidden="1">
      <c r="A13" s="85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82"/>
    </row>
    <row r="14" spans="1:26" ht="207" hidden="1" customHeight="1">
      <c r="A14" s="85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418</v>
      </c>
      <c r="P14" s="181" t="s">
        <v>360</v>
      </c>
      <c r="Q14" s="187" t="s">
        <v>365</v>
      </c>
      <c r="R14" s="179">
        <v>36.24</v>
      </c>
      <c r="S14" s="179">
        <v>36.24</v>
      </c>
      <c r="T14" s="179"/>
      <c r="U14" s="179"/>
      <c r="V14" s="179"/>
      <c r="W14" s="179"/>
      <c r="X14" s="179"/>
      <c r="Y14" s="179"/>
      <c r="Z14" s="182"/>
    </row>
    <row r="15" spans="1:26" ht="267.75" hidden="1">
      <c r="A15" s="85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82"/>
    </row>
    <row r="16" spans="1:26" ht="191.25" hidden="1">
      <c r="A16" s="85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82"/>
    </row>
    <row r="17" spans="1:26" ht="242.25" hidden="1">
      <c r="A17" s="85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82"/>
    </row>
    <row r="18" spans="1:26" ht="114.75" hidden="1">
      <c r="A18" s="85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82"/>
    </row>
    <row r="19" spans="1:26" ht="63.75" hidden="1">
      <c r="A19" s="85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82"/>
    </row>
    <row r="20" spans="1:26" ht="102" hidden="1">
      <c r="A20" s="85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/>
      <c r="Z20" s="182"/>
    </row>
    <row r="21" spans="1:26" ht="90.75" customHeight="1">
      <c r="A21" s="153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89" t="s">
        <v>41</v>
      </c>
      <c r="H21" s="190" t="s">
        <v>75</v>
      </c>
      <c r="I21" s="190" t="s">
        <v>76</v>
      </c>
      <c r="J21" s="181"/>
      <c r="K21" s="181" t="s">
        <v>44</v>
      </c>
      <c r="L21" s="190" t="s">
        <v>77</v>
      </c>
      <c r="M21" s="190" t="s">
        <v>43</v>
      </c>
      <c r="N21" s="181"/>
      <c r="O21" s="181" t="s">
        <v>418</v>
      </c>
      <c r="P21" s="190" t="s">
        <v>347</v>
      </c>
      <c r="Q21" s="187" t="s">
        <v>245</v>
      </c>
      <c r="R21" s="179"/>
      <c r="S21" s="179"/>
      <c r="T21" s="179">
        <v>0</v>
      </c>
      <c r="U21" s="179">
        <v>0</v>
      </c>
      <c r="V21" s="179">
        <v>118.5</v>
      </c>
      <c r="W21" s="179">
        <f t="shared" ref="W21:Y22" si="7">V21*1.05</f>
        <v>124.42500000000001</v>
      </c>
      <c r="X21" s="179">
        <f t="shared" si="7"/>
        <v>130.64625000000001</v>
      </c>
      <c r="Y21" s="179">
        <f t="shared" si="7"/>
        <v>137.17856250000003</v>
      </c>
      <c r="Z21" s="182"/>
    </row>
    <row r="22" spans="1:26" ht="73.5" customHeight="1">
      <c r="A22" s="155"/>
      <c r="B22" s="192"/>
      <c r="C22" s="143"/>
      <c r="D22" s="180" t="s">
        <v>267</v>
      </c>
      <c r="E22" s="178"/>
      <c r="F22" s="178"/>
      <c r="G22" s="189"/>
      <c r="H22" s="190"/>
      <c r="I22" s="190"/>
      <c r="J22" s="181"/>
      <c r="K22" s="181"/>
      <c r="L22" s="190"/>
      <c r="M22" s="190"/>
      <c r="N22" s="181"/>
      <c r="O22" s="181" t="s">
        <v>418</v>
      </c>
      <c r="P22" s="190" t="s">
        <v>346</v>
      </c>
      <c r="Q22" s="187" t="s">
        <v>365</v>
      </c>
      <c r="R22" s="179">
        <v>60.774000000000001</v>
      </c>
      <c r="S22" s="179">
        <v>60.774000000000001</v>
      </c>
      <c r="T22" s="179">
        <v>0</v>
      </c>
      <c r="U22" s="179">
        <v>0</v>
      </c>
      <c r="V22" s="179">
        <v>0</v>
      </c>
      <c r="W22" s="179">
        <f t="shared" si="7"/>
        <v>0</v>
      </c>
      <c r="X22" s="179">
        <f t="shared" si="7"/>
        <v>0</v>
      </c>
      <c r="Y22" s="179">
        <f t="shared" si="7"/>
        <v>0</v>
      </c>
      <c r="Z22" s="182"/>
    </row>
    <row r="23" spans="1:26" ht="53.25" customHeight="1">
      <c r="A23" s="153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95" t="s">
        <v>418</v>
      </c>
      <c r="P23" s="190" t="s">
        <v>348</v>
      </c>
      <c r="Q23" s="196"/>
      <c r="R23" s="179"/>
      <c r="S23" s="179"/>
      <c r="T23" s="179">
        <v>0</v>
      </c>
      <c r="U23" s="179">
        <v>0</v>
      </c>
      <c r="V23" s="179">
        <v>648.6</v>
      </c>
      <c r="W23" s="179">
        <f t="shared" ref="W23:Y24" si="8">V23*1.05</f>
        <v>681.03000000000009</v>
      </c>
      <c r="X23" s="179">
        <f t="shared" si="8"/>
        <v>715.08150000000012</v>
      </c>
      <c r="Y23" s="179">
        <f t="shared" si="8"/>
        <v>750.83557500000018</v>
      </c>
      <c r="Z23" s="182"/>
    </row>
    <row r="24" spans="1:26" ht="111.75" customHeight="1">
      <c r="A24" s="155"/>
      <c r="B24" s="192"/>
      <c r="C24" s="143"/>
      <c r="D24" s="180" t="s">
        <v>336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99"/>
      <c r="P24" s="190" t="s">
        <v>348</v>
      </c>
      <c r="Q24" s="187" t="s">
        <v>365</v>
      </c>
      <c r="R24" s="179">
        <v>331.6</v>
      </c>
      <c r="S24" s="200">
        <v>331.6</v>
      </c>
      <c r="T24" s="179">
        <v>332.6</v>
      </c>
      <c r="U24" s="200">
        <v>332.6</v>
      </c>
      <c r="V24" s="179">
        <v>0</v>
      </c>
      <c r="W24" s="179">
        <f t="shared" si="8"/>
        <v>0</v>
      </c>
      <c r="X24" s="179">
        <f t="shared" si="8"/>
        <v>0</v>
      </c>
      <c r="Y24" s="179">
        <f t="shared" si="8"/>
        <v>0</v>
      </c>
      <c r="Z24" s="182"/>
    </row>
    <row r="25" spans="1:26" ht="151.5" hidden="1" customHeight="1">
      <c r="A25" s="85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418</v>
      </c>
      <c r="P25" s="190" t="s">
        <v>350</v>
      </c>
      <c r="Q25" s="187" t="s">
        <v>365</v>
      </c>
      <c r="R25" s="179"/>
      <c r="S25" s="179"/>
      <c r="T25" s="179"/>
      <c r="U25" s="179"/>
      <c r="V25" s="179"/>
      <c r="W25" s="179"/>
      <c r="X25" s="179"/>
      <c r="Y25" s="179"/>
      <c r="Z25" s="182"/>
    </row>
    <row r="26" spans="1:26" ht="140.25" hidden="1">
      <c r="A26" s="85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82"/>
    </row>
    <row r="27" spans="1:26" ht="178.5" hidden="1">
      <c r="A27" s="85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82"/>
    </row>
    <row r="28" spans="1:26" ht="65.25" customHeight="1">
      <c r="A28" s="85" t="s">
        <v>93</v>
      </c>
      <c r="B28" s="163" t="s">
        <v>94</v>
      </c>
      <c r="C28" s="105" t="s">
        <v>95</v>
      </c>
      <c r="D28" s="180"/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418</v>
      </c>
      <c r="P28" s="190" t="s">
        <v>351</v>
      </c>
      <c r="Q28" s="187" t="s">
        <v>365</v>
      </c>
      <c r="R28" s="179"/>
      <c r="S28" s="179"/>
      <c r="T28" s="179">
        <v>12.4</v>
      </c>
      <c r="U28" s="179">
        <v>10.6</v>
      </c>
      <c r="V28" s="179">
        <v>10</v>
      </c>
      <c r="W28" s="179">
        <v>0</v>
      </c>
      <c r="X28" s="179">
        <v>0</v>
      </c>
      <c r="Y28" s="179">
        <v>0</v>
      </c>
      <c r="Z28" s="182"/>
    </row>
    <row r="29" spans="1:26" ht="116.25" customHeight="1">
      <c r="A29" s="85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418</v>
      </c>
      <c r="P29" s="190" t="s">
        <v>352</v>
      </c>
      <c r="Q29" s="187" t="s">
        <v>365</v>
      </c>
      <c r="R29" s="179">
        <v>63.65</v>
      </c>
      <c r="S29" s="179">
        <v>15.898250000000001</v>
      </c>
      <c r="T29" s="179">
        <v>10</v>
      </c>
      <c r="U29" s="179">
        <v>5.3</v>
      </c>
      <c r="V29" s="179">
        <v>0</v>
      </c>
      <c r="W29" s="179">
        <f>V29*1.05</f>
        <v>0</v>
      </c>
      <c r="X29" s="179">
        <f>W29*1.05</f>
        <v>0</v>
      </c>
      <c r="Y29" s="179">
        <f>X29*1.05</f>
        <v>0</v>
      </c>
      <c r="Z29" s="182"/>
    </row>
    <row r="30" spans="1:26" ht="140.25" hidden="1">
      <c r="A30" s="85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82"/>
    </row>
    <row r="31" spans="1:26" ht="129" customHeight="1">
      <c r="A31" s="85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418</v>
      </c>
      <c r="P31" s="190" t="s">
        <v>353</v>
      </c>
      <c r="Q31" s="187" t="s">
        <v>365</v>
      </c>
      <c r="R31" s="179">
        <v>114.583</v>
      </c>
      <c r="S31" s="179">
        <v>110.92813</v>
      </c>
      <c r="T31" s="179">
        <v>130.6</v>
      </c>
      <c r="U31" s="179">
        <v>127.5</v>
      </c>
      <c r="V31" s="179">
        <v>139.9</v>
      </c>
      <c r="W31" s="179">
        <f t="shared" ref="W31:Y32" si="9">V31*1.05</f>
        <v>146.89500000000001</v>
      </c>
      <c r="X31" s="179">
        <f t="shared" si="9"/>
        <v>154.23975000000002</v>
      </c>
      <c r="Y31" s="179">
        <f t="shared" si="9"/>
        <v>161.95173750000004</v>
      </c>
      <c r="Z31" s="182"/>
    </row>
    <row r="32" spans="1:26" ht="86.25" customHeight="1">
      <c r="A32" s="85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418</v>
      </c>
      <c r="P32" s="190" t="s">
        <v>354</v>
      </c>
      <c r="Q32" s="187" t="s">
        <v>365</v>
      </c>
      <c r="R32" s="179">
        <v>540.89700000000005</v>
      </c>
      <c r="S32" s="179">
        <v>444.92290000000003</v>
      </c>
      <c r="T32" s="179">
        <v>948.4</v>
      </c>
      <c r="U32" s="179">
        <v>719.3</v>
      </c>
      <c r="V32" s="179">
        <v>766.1</v>
      </c>
      <c r="W32" s="179">
        <f t="shared" si="9"/>
        <v>804.40500000000009</v>
      </c>
      <c r="X32" s="179">
        <f t="shared" si="9"/>
        <v>844.62525000000016</v>
      </c>
      <c r="Y32" s="179">
        <f t="shared" si="9"/>
        <v>886.85651250000024</v>
      </c>
      <c r="Z32" s="182"/>
    </row>
    <row r="33" spans="1:26" ht="145.5" customHeight="1">
      <c r="A33" s="85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418</v>
      </c>
      <c r="P33" s="190" t="s">
        <v>355</v>
      </c>
      <c r="Q33" s="187" t="s">
        <v>365</v>
      </c>
      <c r="R33" s="179">
        <v>44.27</v>
      </c>
      <c r="S33" s="179">
        <v>39.877679999999998</v>
      </c>
      <c r="T33" s="179">
        <v>105.3</v>
      </c>
      <c r="U33" s="179">
        <v>50.3</v>
      </c>
      <c r="V33" s="179">
        <v>137</v>
      </c>
      <c r="W33" s="179">
        <f>V33*1.05</f>
        <v>143.85</v>
      </c>
      <c r="X33" s="179">
        <f>W33*1.05</f>
        <v>151.04249999999999</v>
      </c>
      <c r="Y33" s="179">
        <f>X33*1.05</f>
        <v>158.59462500000001</v>
      </c>
      <c r="Z33" s="182"/>
    </row>
    <row r="34" spans="1:26" ht="204" hidden="1">
      <c r="A34" s="85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60"/>
      <c r="S34" s="160"/>
      <c r="T34" s="160"/>
      <c r="U34" s="160"/>
      <c r="V34" s="160"/>
      <c r="W34" s="160"/>
      <c r="X34" s="160"/>
      <c r="Y34" s="160"/>
      <c r="Z34" s="182"/>
    </row>
    <row r="35" spans="1:26" ht="154.5" customHeight="1">
      <c r="A35" s="156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183" t="s">
        <v>41</v>
      </c>
      <c r="H35" s="184" t="s">
        <v>131</v>
      </c>
      <c r="I35" s="184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418</v>
      </c>
      <c r="P35" s="190" t="s">
        <v>356</v>
      </c>
      <c r="Q35" s="187" t="s">
        <v>365</v>
      </c>
      <c r="R35" s="179">
        <v>9</v>
      </c>
      <c r="S35" s="179">
        <v>7.7220000000000004</v>
      </c>
      <c r="T35" s="179">
        <v>9</v>
      </c>
      <c r="U35" s="179">
        <v>2.9</v>
      </c>
      <c r="V35" s="179">
        <v>9</v>
      </c>
      <c r="W35" s="179">
        <f>V35*1.05</f>
        <v>9.4500000000000011</v>
      </c>
      <c r="X35" s="179">
        <f>W35*1.05</f>
        <v>9.9225000000000012</v>
      </c>
      <c r="Y35" s="179">
        <f>X35*1.05</f>
        <v>10.418625000000002</v>
      </c>
      <c r="Z35" s="182"/>
    </row>
    <row r="36" spans="1:26" ht="127.5" hidden="1">
      <c r="A36" s="85" t="s">
        <v>132</v>
      </c>
      <c r="B36" s="163" t="s">
        <v>133</v>
      </c>
      <c r="C36" s="105" t="s">
        <v>134</v>
      </c>
      <c r="D36" s="180"/>
      <c r="E36" s="178"/>
      <c r="F36" s="178"/>
      <c r="G36" s="183"/>
      <c r="H36" s="184"/>
      <c r="I36" s="184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82"/>
    </row>
    <row r="37" spans="1:26" ht="153" hidden="1">
      <c r="A37" s="85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82"/>
    </row>
    <row r="38" spans="1:26" ht="51" hidden="1">
      <c r="A38" s="85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82"/>
    </row>
    <row r="39" spans="1:26" ht="51" hidden="1">
      <c r="A39" s="85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82"/>
    </row>
    <row r="40" spans="1:26" ht="122.25" customHeight="1">
      <c r="A40" s="85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418</v>
      </c>
      <c r="P40" s="190" t="s">
        <v>357</v>
      </c>
      <c r="Q40" s="187" t="s">
        <v>365</v>
      </c>
      <c r="R40" s="179">
        <v>215.92599999999999</v>
      </c>
      <c r="S40" s="179">
        <v>215.26906</v>
      </c>
      <c r="T40" s="179">
        <v>192.3</v>
      </c>
      <c r="U40" s="179">
        <v>162.4</v>
      </c>
      <c r="V40" s="179">
        <v>359.8</v>
      </c>
      <c r="W40" s="179">
        <f t="shared" ref="W40:W42" si="10">V40*1.05</f>
        <v>377.79</v>
      </c>
      <c r="X40" s="179">
        <f t="shared" ref="X40:Y42" si="11">W40*1.05</f>
        <v>396.67950000000002</v>
      </c>
      <c r="Y40" s="179">
        <f t="shared" si="11"/>
        <v>416.51347500000003</v>
      </c>
      <c r="Z40" s="182"/>
    </row>
    <row r="41" spans="1:26" ht="320.25" customHeight="1">
      <c r="A41" s="85" t="s">
        <v>153</v>
      </c>
      <c r="B41" s="163" t="s">
        <v>373</v>
      </c>
      <c r="C41" s="105" t="s">
        <v>154</v>
      </c>
      <c r="D41" s="180" t="s">
        <v>240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418</v>
      </c>
      <c r="P41" s="190" t="s">
        <v>358</v>
      </c>
      <c r="Q41" s="187" t="s">
        <v>365</v>
      </c>
      <c r="R41" s="179">
        <v>122.7</v>
      </c>
      <c r="S41" s="179">
        <v>4.1818299999999997</v>
      </c>
      <c r="T41" s="179">
        <v>195.7</v>
      </c>
      <c r="U41" s="179">
        <v>82</v>
      </c>
      <c r="V41" s="179">
        <v>50</v>
      </c>
      <c r="W41" s="179">
        <f t="shared" si="10"/>
        <v>52.5</v>
      </c>
      <c r="X41" s="179">
        <f t="shared" si="11"/>
        <v>55.125</v>
      </c>
      <c r="Y41" s="179">
        <f t="shared" si="11"/>
        <v>57.881250000000001</v>
      </c>
      <c r="Z41" s="182"/>
    </row>
    <row r="42" spans="1:26" ht="177.75" customHeight="1">
      <c r="A42" s="85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418</v>
      </c>
      <c r="P42" s="190" t="s">
        <v>359</v>
      </c>
      <c r="Q42" s="187" t="s">
        <v>365</v>
      </c>
      <c r="R42" s="179">
        <v>137</v>
      </c>
      <c r="S42" s="179">
        <v>128.20613</v>
      </c>
      <c r="T42" s="179">
        <v>164.2</v>
      </c>
      <c r="U42" s="179">
        <v>119.9</v>
      </c>
      <c r="V42" s="179">
        <v>144.19999999999999</v>
      </c>
      <c r="W42" s="179">
        <f t="shared" si="10"/>
        <v>151.41</v>
      </c>
      <c r="X42" s="179">
        <f t="shared" si="11"/>
        <v>158.98050000000001</v>
      </c>
      <c r="Y42" s="179">
        <f t="shared" si="11"/>
        <v>166.92952500000001</v>
      </c>
      <c r="Z42" s="182"/>
    </row>
    <row r="43" spans="1:26" ht="71.25" hidden="1" customHeight="1">
      <c r="A43" s="85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82"/>
    </row>
    <row r="44" spans="1:26" ht="165.75" hidden="1">
      <c r="A44" s="85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82"/>
    </row>
    <row r="45" spans="1:26" ht="153" hidden="1">
      <c r="A45" s="85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82"/>
    </row>
    <row r="46" spans="1:26" ht="140.25" hidden="1">
      <c r="A46" s="85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82"/>
    </row>
    <row r="47" spans="1:26" ht="114.75" hidden="1">
      <c r="A47" s="85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82"/>
    </row>
    <row r="48" spans="1:26" ht="140.25" hidden="1">
      <c r="A48" s="85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82"/>
    </row>
    <row r="49" spans="1:26" ht="127.5" hidden="1">
      <c r="A49" s="85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82"/>
    </row>
    <row r="50" spans="1:26" ht="158.25" hidden="1" customHeight="1">
      <c r="A50" s="85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 t="s">
        <v>419</v>
      </c>
      <c r="P50" s="181"/>
      <c r="Q50" s="187" t="s">
        <v>245</v>
      </c>
      <c r="R50" s="179"/>
      <c r="S50" s="179"/>
      <c r="T50" s="179"/>
      <c r="U50" s="179"/>
      <c r="V50" s="179"/>
      <c r="W50" s="179"/>
      <c r="X50" s="179"/>
      <c r="Y50" s="179"/>
      <c r="Z50" s="182"/>
    </row>
    <row r="51" spans="1:26" ht="76.5" hidden="1">
      <c r="A51" s="85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82"/>
    </row>
    <row r="52" spans="1:26" ht="191.25" hidden="1">
      <c r="A52" s="85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82"/>
    </row>
    <row r="53" spans="1:26" ht="63.75" hidden="1">
      <c r="A53" s="85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82"/>
    </row>
    <row r="54" spans="1:26" ht="114.75" hidden="1">
      <c r="A54" s="85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82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2">SUM(R56:R59)</f>
        <v>103.3</v>
      </c>
      <c r="S55" s="179">
        <f t="shared" si="12"/>
        <v>103.3</v>
      </c>
      <c r="T55" s="179">
        <f t="shared" si="12"/>
        <v>131.5</v>
      </c>
      <c r="U55" s="179">
        <f t="shared" ref="U55:Y55" si="13">SUM(U56:U59)</f>
        <v>131.5</v>
      </c>
      <c r="V55" s="179">
        <f t="shared" ref="V55:X55" si="14">SUM(V56:V59)</f>
        <v>127.8</v>
      </c>
      <c r="W55" s="179">
        <f t="shared" si="14"/>
        <v>0</v>
      </c>
      <c r="X55" s="179">
        <f t="shared" si="14"/>
        <v>0</v>
      </c>
      <c r="Y55" s="179">
        <f t="shared" si="13"/>
        <v>0</v>
      </c>
      <c r="Z55" s="182"/>
    </row>
    <row r="56" spans="1:26" ht="105.75" customHeight="1">
      <c r="A56" s="157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418</v>
      </c>
      <c r="P56" s="190" t="s">
        <v>350</v>
      </c>
      <c r="Q56" s="187" t="s">
        <v>365</v>
      </c>
      <c r="R56" s="200">
        <v>103.3</v>
      </c>
      <c r="S56" s="202">
        <v>103.3</v>
      </c>
      <c r="T56" s="200">
        <v>131.5</v>
      </c>
      <c r="U56" s="202">
        <v>131.5</v>
      </c>
      <c r="V56" s="200">
        <v>127.8</v>
      </c>
      <c r="W56" s="179"/>
      <c r="X56" s="179"/>
      <c r="Y56" s="179"/>
      <c r="Z56" s="182"/>
    </row>
    <row r="57" spans="1:26" ht="140.25" hidden="1">
      <c r="A57" s="157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200"/>
      <c r="S57" s="202"/>
      <c r="T57" s="200"/>
      <c r="U57" s="202"/>
      <c r="V57" s="182"/>
      <c r="W57" s="179"/>
      <c r="X57" s="179"/>
      <c r="Y57" s="179"/>
      <c r="Z57" s="182"/>
    </row>
    <row r="58" spans="1:26" ht="63.75" hidden="1" customHeight="1">
      <c r="A58" s="157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418</v>
      </c>
      <c r="P58" s="190" t="s">
        <v>361</v>
      </c>
      <c r="Q58" s="187" t="s">
        <v>365</v>
      </c>
      <c r="R58" s="200"/>
      <c r="S58" s="202"/>
      <c r="T58" s="200"/>
      <c r="U58" s="202"/>
      <c r="V58" s="182"/>
      <c r="W58" s="179"/>
      <c r="X58" s="179"/>
      <c r="Y58" s="179"/>
      <c r="Z58" s="182"/>
    </row>
    <row r="59" spans="1:26" ht="165.75" hidden="1">
      <c r="A59" s="85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200"/>
      <c r="S59" s="202"/>
      <c r="T59" s="200"/>
      <c r="U59" s="202"/>
      <c r="V59" s="182"/>
      <c r="W59" s="179"/>
      <c r="X59" s="179"/>
      <c r="Y59" s="179"/>
      <c r="Z59" s="182"/>
    </row>
    <row r="60" spans="1:26" ht="99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5">SUM(R61:R62)</f>
        <v>54.72</v>
      </c>
      <c r="S60" s="179">
        <f t="shared" si="15"/>
        <v>54.72</v>
      </c>
      <c r="T60" s="179">
        <f t="shared" si="15"/>
        <v>54.6</v>
      </c>
      <c r="U60" s="179">
        <f t="shared" ref="U60:Y60" si="16">SUM(U61:U62)</f>
        <v>54.6</v>
      </c>
      <c r="V60" s="179">
        <f t="shared" ref="V60:X60" si="17">SUM(V61:V62)</f>
        <v>55.7</v>
      </c>
      <c r="W60" s="179">
        <f t="shared" si="17"/>
        <v>58.485000000000007</v>
      </c>
      <c r="X60" s="179">
        <f t="shared" si="17"/>
        <v>61.409250000000007</v>
      </c>
      <c r="Y60" s="179">
        <f t="shared" si="16"/>
        <v>64.479712500000005</v>
      </c>
      <c r="Z60" s="182"/>
    </row>
    <row r="61" spans="1:26" ht="93" customHeight="1">
      <c r="A61" s="158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419</v>
      </c>
      <c r="P61" s="181"/>
      <c r="Q61" s="187" t="s">
        <v>366</v>
      </c>
      <c r="R61" s="179">
        <v>54.72</v>
      </c>
      <c r="S61" s="179">
        <v>54.72</v>
      </c>
      <c r="T61" s="179">
        <v>54.6</v>
      </c>
      <c r="U61" s="179">
        <v>54.6</v>
      </c>
      <c r="V61" s="179">
        <v>55.7</v>
      </c>
      <c r="W61" s="179">
        <f>V61*1.05</f>
        <v>58.485000000000007</v>
      </c>
      <c r="X61" s="179">
        <f>W61*1.05</f>
        <v>61.409250000000007</v>
      </c>
      <c r="Y61" s="179">
        <f>X61*1.05</f>
        <v>64.479712500000005</v>
      </c>
      <c r="Z61" s="182"/>
    </row>
    <row r="62" spans="1:26" ht="25.5" hidden="1">
      <c r="A62" s="158" t="s">
        <v>327</v>
      </c>
      <c r="B62" s="163" t="s">
        <v>217</v>
      </c>
      <c r="C62" s="105"/>
      <c r="D62" s="180"/>
      <c r="E62" s="178"/>
      <c r="F62" s="178"/>
      <c r="G62" s="189"/>
      <c r="H62" s="190"/>
      <c r="I62" s="190"/>
      <c r="J62" s="181"/>
      <c r="K62" s="181"/>
      <c r="L62" s="190"/>
      <c r="M62" s="190"/>
      <c r="N62" s="181"/>
      <c r="O62" s="181"/>
      <c r="P62" s="181"/>
      <c r="Q62" s="187"/>
      <c r="R62" s="179"/>
      <c r="S62" s="179"/>
      <c r="T62" s="179"/>
      <c r="U62" s="179"/>
      <c r="V62" s="179"/>
      <c r="W62" s="179"/>
      <c r="X62" s="179"/>
      <c r="Y62" s="179"/>
      <c r="Z62" s="182"/>
    </row>
    <row r="63" spans="1:26" ht="136.5" hidden="1" customHeight="1">
      <c r="A63" s="85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SUM(S65)</f>
        <v>0</v>
      </c>
      <c r="T63" s="179"/>
      <c r="U63" s="179">
        <f>SUM(U65)</f>
        <v>0</v>
      </c>
      <c r="V63" s="179"/>
      <c r="W63" s="179"/>
      <c r="X63" s="179"/>
      <c r="Y63" s="179"/>
      <c r="Z63" s="182"/>
    </row>
    <row r="64" spans="1:26" ht="153.75" hidden="1" customHeight="1">
      <c r="A64" s="85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419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82"/>
    </row>
    <row r="65" spans="1:27" ht="102" hidden="1" customHeight="1">
      <c r="A65" s="157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78"/>
      <c r="O65" s="181" t="s">
        <v>257</v>
      </c>
      <c r="P65" s="181"/>
      <c r="Q65" s="187" t="s">
        <v>366</v>
      </c>
      <c r="R65" s="179"/>
      <c r="S65" s="179"/>
      <c r="T65" s="179"/>
      <c r="U65" s="179"/>
      <c r="V65" s="179"/>
      <c r="W65" s="179"/>
      <c r="X65" s="179"/>
      <c r="Y65" s="179"/>
      <c r="Z65" s="182"/>
    </row>
    <row r="66" spans="1:27" ht="27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211">
        <f t="shared" ref="R66:T66" si="18">SUM(R8,R55,R60,R63)</f>
        <v>2390.739</v>
      </c>
      <c r="S66" s="211">
        <f t="shared" si="18"/>
        <v>2033.24638</v>
      </c>
      <c r="T66" s="211">
        <f t="shared" si="18"/>
        <v>3066</v>
      </c>
      <c r="U66" s="211">
        <f t="shared" ref="U66:Y66" si="19">SUM(U8,U55,U60,U63)</f>
        <v>2517.2999999999997</v>
      </c>
      <c r="V66" s="211">
        <f t="shared" ref="V66:X66" si="20">SUM(V8,V55,V60,V63)</f>
        <v>3368.7000000000003</v>
      </c>
      <c r="W66" s="211">
        <f t="shared" si="20"/>
        <v>3392.4450000000002</v>
      </c>
      <c r="X66" s="211">
        <f t="shared" si="20"/>
        <v>3562.067250000001</v>
      </c>
      <c r="Y66" s="211">
        <f t="shared" si="19"/>
        <v>3740.170612500001</v>
      </c>
      <c r="Z66" s="182"/>
    </row>
    <row r="67" spans="1:27" ht="12.75" hidden="1">
      <c r="A67" s="159"/>
      <c r="B67" s="163"/>
      <c r="C67" s="105"/>
      <c r="D67" s="180"/>
      <c r="E67" s="178"/>
      <c r="F67" s="178"/>
      <c r="G67" s="212"/>
      <c r="H67" s="213"/>
      <c r="I67" s="213"/>
      <c r="J67" s="213"/>
      <c r="K67" s="213"/>
      <c r="L67" s="213"/>
      <c r="M67" s="213"/>
      <c r="N67" s="178"/>
      <c r="O67" s="178"/>
      <c r="P67" s="178"/>
      <c r="Q67" s="178"/>
      <c r="R67" s="178"/>
      <c r="S67" s="178"/>
      <c r="T67" s="178"/>
      <c r="U67" s="178"/>
      <c r="V67" s="214"/>
      <c r="W67" s="214"/>
      <c r="X67" s="214"/>
      <c r="Y67" s="214"/>
      <c r="Z67" s="160"/>
    </row>
    <row r="68" spans="1:27" ht="12.75" hidden="1">
      <c r="A68" s="160"/>
      <c r="B68" s="164"/>
      <c r="C68" s="160"/>
      <c r="D68" s="215"/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7" ht="12.75" hidden="1">
      <c r="A69" s="160"/>
      <c r="B69" s="208"/>
      <c r="C69" s="160"/>
      <c r="D69" s="215"/>
      <c r="E69" s="160"/>
      <c r="F69" s="160"/>
      <c r="G69" s="178"/>
      <c r="H69" s="178"/>
      <c r="I69" s="178"/>
      <c r="J69" s="178"/>
      <c r="K69" s="178"/>
      <c r="L69" s="178"/>
      <c r="M69" s="178"/>
      <c r="N69" s="160"/>
      <c r="O69" s="160"/>
      <c r="P69" s="160"/>
      <c r="Q69" s="160"/>
      <c r="R69" s="151"/>
      <c r="S69" s="160"/>
      <c r="T69" s="160"/>
      <c r="U69" s="160"/>
      <c r="V69" s="160"/>
      <c r="W69" s="160"/>
      <c r="X69" s="160"/>
      <c r="Y69" s="160"/>
      <c r="Z69" s="160"/>
    </row>
    <row r="70" spans="1:27" ht="12.75" hidden="1">
      <c r="A70" s="160"/>
      <c r="B70" s="164"/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7" ht="127.5" hidden="1">
      <c r="A71" s="160"/>
      <c r="B71" s="208" t="s">
        <v>381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202"/>
      <c r="S71" s="202"/>
      <c r="T71" s="202"/>
      <c r="U71" s="202"/>
      <c r="V71" s="202"/>
      <c r="W71" s="202"/>
      <c r="X71" s="202"/>
      <c r="Y71" s="202"/>
      <c r="Z71" s="202"/>
      <c r="AA71" s="111"/>
    </row>
    <row r="72" spans="1:27" ht="22.5" hidden="1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21">R66+R67+R68+R69+R70+R71</f>
        <v>2390.739</v>
      </c>
      <c r="S72" s="217">
        <f t="shared" si="21"/>
        <v>2033.24638</v>
      </c>
      <c r="T72" s="218">
        <f t="shared" si="21"/>
        <v>3066</v>
      </c>
      <c r="U72" s="218">
        <f t="shared" ref="U72:Y72" si="22">U66+U67+U68+U69+U70+U71</f>
        <v>2517.2999999999997</v>
      </c>
      <c r="V72" s="218">
        <f t="shared" ref="V72:X72" si="23">V66+V67+V68+V69+V70+V71</f>
        <v>3368.7000000000003</v>
      </c>
      <c r="W72" s="218">
        <f t="shared" si="23"/>
        <v>3392.4450000000002</v>
      </c>
      <c r="X72" s="218">
        <f t="shared" si="23"/>
        <v>3562.067250000001</v>
      </c>
      <c r="Y72" s="218">
        <f t="shared" si="22"/>
        <v>3740.170612500001</v>
      </c>
      <c r="Z72" s="217"/>
      <c r="AA72" s="112"/>
    </row>
    <row r="73" spans="1:27" ht="12.75">
      <c r="A73" s="151"/>
      <c r="B73" s="151"/>
      <c r="C73" s="151"/>
      <c r="D73" s="151"/>
      <c r="E73" s="151"/>
      <c r="F73" s="151"/>
      <c r="G73" s="16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ht="20.25" customHeight="1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219" t="s">
        <v>210</v>
      </c>
      <c r="R74" s="219"/>
      <c r="S74" s="219"/>
      <c r="T74" s="219"/>
      <c r="U74" s="219"/>
      <c r="V74" s="151"/>
      <c r="W74" s="151"/>
      <c r="X74" s="151" t="s">
        <v>209</v>
      </c>
      <c r="Y74" s="151"/>
      <c r="Z74" s="151"/>
    </row>
    <row r="75" spans="1:27" ht="20.25" customHeight="1">
      <c r="A75" s="151"/>
      <c r="B75" s="220" t="s">
        <v>241</v>
      </c>
      <c r="C75" s="220"/>
      <c r="D75" s="220"/>
      <c r="E75" s="151"/>
      <c r="F75" s="151"/>
      <c r="G75" s="161"/>
      <c r="H75" s="151" t="s">
        <v>289</v>
      </c>
      <c r="I75" s="151"/>
      <c r="J75" s="151"/>
      <c r="K75" s="151"/>
      <c r="L75" s="151"/>
      <c r="M75" s="151"/>
      <c r="N75" s="151"/>
      <c r="O75" s="151"/>
      <c r="P75" s="151"/>
      <c r="Q75" s="219" t="s">
        <v>212</v>
      </c>
      <c r="R75" s="219"/>
      <c r="S75" s="219"/>
      <c r="T75" s="219"/>
      <c r="U75" s="219"/>
      <c r="V75" s="151"/>
      <c r="W75" s="151"/>
      <c r="X75" s="221"/>
      <c r="Y75" s="222" t="s">
        <v>279</v>
      </c>
      <c r="Z75" s="222"/>
    </row>
  </sheetData>
  <mergeCells count="32">
    <mergeCell ref="Z3:Z5"/>
    <mergeCell ref="X4:Y4"/>
    <mergeCell ref="F4:I4"/>
    <mergeCell ref="V4:V5"/>
    <mergeCell ref="N4:Q4"/>
    <mergeCell ref="R3:Y3"/>
    <mergeCell ref="S4:U4"/>
    <mergeCell ref="A2:Y2"/>
    <mergeCell ref="A3:C5"/>
    <mergeCell ref="D3:D5"/>
    <mergeCell ref="E3:Q3"/>
    <mergeCell ref="E4:E5"/>
    <mergeCell ref="W4:W5"/>
    <mergeCell ref="J4:M4"/>
    <mergeCell ref="B75:D75"/>
    <mergeCell ref="A21:A22"/>
    <mergeCell ref="B21:B22"/>
    <mergeCell ref="C21:C22"/>
    <mergeCell ref="Y75:Z75"/>
    <mergeCell ref="G23:G24"/>
    <mergeCell ref="H23:H24"/>
    <mergeCell ref="I23:I24"/>
    <mergeCell ref="K23:K24"/>
    <mergeCell ref="L23:L24"/>
    <mergeCell ref="M23:M24"/>
    <mergeCell ref="O23:O24"/>
    <mergeCell ref="A9:A11"/>
    <mergeCell ref="B9:B11"/>
    <mergeCell ref="A23:A24"/>
    <mergeCell ref="B23:B24"/>
    <mergeCell ref="C23:C24"/>
    <mergeCell ref="C9:C11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50" fitToHeight="0" orientation="landscape" r:id="rId1"/>
  <headerFooter alignWithMargins="0"/>
  <rowBreaks count="1" manualBreakCount="1">
    <brk id="22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topLeftCell="A57" zoomScale="60" zoomScaleNormal="100" workbookViewId="0">
      <selection activeCell="M8" sqref="M8"/>
    </sheetView>
  </sheetViews>
  <sheetFormatPr defaultRowHeight="11.25"/>
  <cols>
    <col min="1" max="1" width="1.5703125" style="96" customWidth="1"/>
    <col min="2" max="2" width="26.5703125" style="96" customWidth="1"/>
    <col min="3" max="3" width="11.140625" style="96" customWidth="1"/>
    <col min="4" max="4" width="9.28515625" style="96" customWidth="1"/>
    <col min="5" max="5" width="0.140625" style="96" customWidth="1"/>
    <col min="6" max="6" width="2.28515625" style="96" hidden="1" customWidth="1"/>
    <col min="7" max="7" width="22.85546875" style="96" customWidth="1"/>
    <col min="8" max="8" width="10.85546875" style="96" customWidth="1"/>
    <col min="9" max="9" width="11.5703125" style="96" customWidth="1"/>
    <col min="10" max="10" width="2.28515625" style="96" hidden="1" customWidth="1"/>
    <col min="11" max="11" width="23.85546875" style="96" customWidth="1"/>
    <col min="12" max="12" width="12.7109375" style="96" customWidth="1"/>
    <col min="13" max="13" width="13.85546875" style="96" customWidth="1"/>
    <col min="14" max="14" width="2.28515625" style="96" hidden="1" customWidth="1"/>
    <col min="15" max="15" width="19.42578125" style="96" customWidth="1"/>
    <col min="16" max="16" width="11.5703125" style="96" customWidth="1"/>
    <col min="17" max="17" width="15.7109375" style="96" customWidth="1"/>
    <col min="18" max="19" width="2.28515625" style="96" hidden="1" customWidth="1"/>
    <col min="20" max="20" width="14.28515625" style="96" customWidth="1"/>
    <col min="21" max="21" width="13.7109375" style="96" customWidth="1"/>
    <col min="22" max="22" width="12" style="96" customWidth="1"/>
    <col min="23" max="23" width="13.42578125" style="96" customWidth="1"/>
    <col min="24" max="26" width="11.140625" style="96" customWidth="1"/>
    <col min="27" max="16384" width="9.140625" style="96"/>
  </cols>
  <sheetData>
    <row r="1" spans="1:27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7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7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70" t="s">
        <v>443</v>
      </c>
      <c r="U3" s="170"/>
      <c r="V3" s="170"/>
      <c r="W3" s="170"/>
      <c r="X3" s="170"/>
      <c r="Y3" s="170"/>
      <c r="Z3" s="170"/>
      <c r="AA3" s="147"/>
    </row>
    <row r="4" spans="1:27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75"/>
      <c r="U4" s="170" t="s">
        <v>7</v>
      </c>
      <c r="V4" s="170"/>
      <c r="W4" s="170"/>
      <c r="X4" s="170" t="s">
        <v>436</v>
      </c>
      <c r="Y4" s="170" t="s">
        <v>437</v>
      </c>
      <c r="Z4" s="170" t="s">
        <v>8</v>
      </c>
      <c r="AA4" s="147"/>
    </row>
    <row r="5" spans="1:27" ht="5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85" t="s">
        <v>308</v>
      </c>
      <c r="U5" s="85" t="s">
        <v>309</v>
      </c>
      <c r="V5" s="85" t="s">
        <v>434</v>
      </c>
      <c r="W5" s="85" t="s">
        <v>435</v>
      </c>
      <c r="X5" s="170"/>
      <c r="Y5" s="170"/>
      <c r="Z5" s="85" t="s">
        <v>310</v>
      </c>
      <c r="AA5" s="97" t="s">
        <v>446</v>
      </c>
    </row>
    <row r="6" spans="1:27" ht="12.75">
      <c r="A6" s="151"/>
      <c r="B6" s="85" t="s">
        <v>13</v>
      </c>
      <c r="C6" s="85" t="s">
        <v>14</v>
      </c>
      <c r="D6" s="157" t="s">
        <v>15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85" t="s">
        <v>25</v>
      </c>
      <c r="U6" s="85" t="s">
        <v>26</v>
      </c>
      <c r="V6" s="85" t="s">
        <v>25</v>
      </c>
      <c r="W6" s="85" t="s">
        <v>26</v>
      </c>
      <c r="X6" s="85" t="s">
        <v>27</v>
      </c>
      <c r="Y6" s="85" t="s">
        <v>28</v>
      </c>
      <c r="Z6" s="85" t="s">
        <v>29</v>
      </c>
      <c r="AA6" s="97" t="s">
        <v>30</v>
      </c>
    </row>
    <row r="7" spans="1:27" ht="12.75">
      <c r="A7" s="151"/>
      <c r="B7" s="176" t="s">
        <v>33</v>
      </c>
      <c r="C7" s="22" t="s">
        <v>34</v>
      </c>
      <c r="D7" s="177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223">
        <f t="shared" ref="T7:AA7" si="0">SUM(T8,T55,T60,T63)</f>
        <v>72338.790000000023</v>
      </c>
      <c r="U7" s="223">
        <f t="shared" si="0"/>
        <v>65515.66</v>
      </c>
      <c r="V7" s="223">
        <f t="shared" si="0"/>
        <v>88222.5</v>
      </c>
      <c r="W7" s="223">
        <f t="shared" si="0"/>
        <v>85707.016000000003</v>
      </c>
      <c r="X7" s="223">
        <f t="shared" si="0"/>
        <v>90508.830100000006</v>
      </c>
      <c r="Y7" s="223">
        <f t="shared" si="0"/>
        <v>96042.756638200022</v>
      </c>
      <c r="Z7" s="223">
        <f t="shared" si="0"/>
        <v>0</v>
      </c>
      <c r="AA7" s="98">
        <f t="shared" si="0"/>
        <v>0</v>
      </c>
    </row>
    <row r="8" spans="1:27" ht="63.75">
      <c r="A8" s="151"/>
      <c r="B8" s="163" t="s">
        <v>36</v>
      </c>
      <c r="C8" s="105" t="s">
        <v>37</v>
      </c>
      <c r="D8" s="18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223">
        <f t="shared" ref="T8:AA8" si="1">SUM(T9:T54)</f>
        <v>62161.350000000013</v>
      </c>
      <c r="U8" s="223">
        <f t="shared" si="1"/>
        <v>55372</v>
      </c>
      <c r="V8" s="223">
        <f t="shared" si="1"/>
        <v>78514.2</v>
      </c>
      <c r="W8" s="223">
        <f t="shared" si="1"/>
        <v>77777.945000000007</v>
      </c>
      <c r="X8" s="223">
        <f t="shared" si="1"/>
        <v>82160.876790000009</v>
      </c>
      <c r="Y8" s="223">
        <f t="shared" si="1"/>
        <v>87231.615897100011</v>
      </c>
      <c r="Z8" s="223">
        <f t="shared" si="1"/>
        <v>0</v>
      </c>
      <c r="AA8" s="98">
        <f t="shared" si="1"/>
        <v>0</v>
      </c>
    </row>
    <row r="9" spans="1:27" ht="14.25" customHeight="1">
      <c r="A9" s="151"/>
      <c r="B9" s="138" t="s">
        <v>39</v>
      </c>
      <c r="C9" s="138" t="s">
        <v>40</v>
      </c>
      <c r="D9" s="180" t="s">
        <v>219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224">
        <f>Александровск!T9+Большесунд!T9+Ильинка!T9+Кадикасы!T9+Моргауши!T9+Москакасы!T9+Оринино!T9+'Сятра '!T9+Тораево!T9+Хорной!T9+Чуманкасы!T9+'Шатьма '!T9+Юнга!T9+Юськасы!T9+Ярабай!T9+Ярославка!T9</f>
        <v>12489.299999999997</v>
      </c>
      <c r="U9" s="224">
        <f>Александровск!U9+Большесунд!U9+Ильинка!U9+Кадикасы!U9+Моргауши!U9+Москакасы!U9+Оринино!U9+'Сятра '!U9+Тораево!U9+Хорной!U9+Чуманкасы!U9+'Шатьма '!U9+Юнга!U9+Юськасы!U9+Ярабай!U9+Ярославка!U9</f>
        <v>11768.2</v>
      </c>
      <c r="V9" s="224">
        <f>Александровск!V9+Большесунд!V9+Ильинка!V9+Кадикасы!V9+Моргауши!V9+Москакасы!V9+Оринино!V9+'Сятра '!V9+Тораево!V9+Хорной!V9+Чуманкасы!V9+'Шатьма '!V9+Юнга!V9+Юськасы!V9+Ярабай!V9+Ярославка!V9</f>
        <v>12345.6</v>
      </c>
      <c r="W9" s="224">
        <f>Александровск!W9+Большесунд!W9+Ильинка!W9+Кадикасы!W9+Моргауши!W9+Москакасы!W9+Оринино!W9+'Сятра '!W9+Тораево!W9+Хорной!W9+Чуманкасы!W9+'Шатьма '!W9+Юнга!W9+Юськасы!W9+Ярабай!W9+Ярославка!W9</f>
        <v>13002.016999999998</v>
      </c>
      <c r="X9" s="224">
        <f>Александровск!X9+Большесунд!X9+Ильинка!X9+Кадикасы!X9+Моргауши!X9+Москакасы!X9+Оринино!X9+'Сятра '!X9+Тораево!X9+Хорной!X9+Чуманкасы!X9+'Шатьма '!X9+Юнга!X9+Юськасы!X9+Ярабай!X9+Ярославка!X9</f>
        <v>13701.508110000001</v>
      </c>
      <c r="Y9" s="224">
        <f>Александровск!Y9+Большесунд!Y9+Ильинка!Y9+Кадикасы!Y9+Моргауши!Y9+Москакасы!Y9+Оринино!Y9+'Сятра '!Y9+Тораево!Y9+Хорной!Y9+Чуманкасы!Y9+'Шатьма '!Y9+Юнга!Y9+Юськасы!Y9+Ярабай!Y9+Ярославка!Y9</f>
        <v>14437.417579100002</v>
      </c>
      <c r="Z9" s="224">
        <f>Александровск!Z9+Большесунд!Z9+Ильинка!Z9+Кадикасы!Z9+Моргауши!Z9+Москакасы!Z9+Оринино!Z9+'Сятра '!Z9+Тораево!Z9+Хорной!Z9+Чуманкасы!Z9+'Шатьма '!Z9+Юнга!Z9+Юськасы!Z9+Ярабай!Z9+Ярославка!Z9</f>
        <v>0</v>
      </c>
      <c r="AA9" s="99">
        <f>Александровск!AA9+Большесунд!AA9+Ильинка!AA9+Кадикасы!AA9+Моргауши!AA9+Москакасы!AA9+Оринино!AA9+'Сятра '!AA9+Тораево!AA9+Хорной!AA9+Чуманкасы!AA9+'Шатьма '!AA9+Юнга!AA9+Юськасы!AA9+Ярабай!AA9+Ярославка!AA9</f>
        <v>0</v>
      </c>
    </row>
    <row r="10" spans="1:27" ht="14.25" customHeight="1">
      <c r="A10" s="151"/>
      <c r="B10" s="138"/>
      <c r="C10" s="138"/>
      <c r="D10" s="180" t="s">
        <v>304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224">
        <f>Александровск!T10+Большесунд!T10+Ильинка!T10+Кадикасы!T10+Моргауши!T10+Москакасы!T10+Оринино!T10+'Сятра '!T10+Тораево!T10+Хорной!T10+Чуманкасы!T10+'Шатьма '!T10+Юнга!T10+Юськасы!T10+Ярабай!T10+Ярославка!T10</f>
        <v>158.49999999999997</v>
      </c>
      <c r="U10" s="224">
        <f>Александровск!U10+Большесунд!U10+Ильинка!U10+Кадикасы!U10+Моргауши!U10+Москакасы!U10+Оринино!U10+'Сятра '!U10+Тораево!U10+Хорной!U10+Чуманкасы!U10+'Шатьма '!U10+Юнга!U10+Юськасы!U10+Ярабай!U10+Ярославка!U10</f>
        <v>0</v>
      </c>
      <c r="V10" s="224">
        <f>Александровск!V10+Большесунд!V10+Ильинка!V10+Кадикасы!V10+Моргауши!V10+Москакасы!V10+Оринино!V10+'Сятра '!V10+Тораево!V10+Хорной!V10+Чуманкасы!V10+'Шатьма '!V10+Юнга!V10+Юськасы!V10+Ярабай!V10+Ярославка!V10</f>
        <v>181.3</v>
      </c>
      <c r="W10" s="224">
        <f>Александровск!W10+Большесунд!W10+Ильинка!W10+Кадикасы!W10+Моргауши!W10+Москакасы!W10+Оринино!W10+'Сятра '!W10+Тораево!W10+Хорной!W10+Чуманкасы!W10+'Шатьма '!W10+Юнга!W10+Юськасы!W10+Ярабай!W10+Ярославка!W10</f>
        <v>190.13100000000003</v>
      </c>
      <c r="X10" s="224">
        <f>Александровск!X10+Большесунд!X10+Ильинка!X10+Кадикасы!X10+Моргауши!X10+Москакасы!X10+Оринино!X10+'Сятра '!X10+Тораево!X10+Хорной!X10+Чуманкасы!X10+'Шатьма '!X10+Юнга!X10+Юськасы!X10+Ярабай!X10+Ярославка!X10</f>
        <v>202.08275000000003</v>
      </c>
      <c r="Y10" s="224">
        <f>Александровск!Y10+Большесунд!Y10+Ильинка!Y10+Кадикасы!Y10+Моргауши!Y10+Москакасы!Y10+Оринино!Y10+'Сятра '!Y10+Тораево!Y10+Хорной!Y10+Чуманкасы!Y10+'Шатьма '!Y10+Юнга!Y10+Юськасы!Y10+Ярабай!Y10+Ярославка!Y10</f>
        <v>212.12298750000002</v>
      </c>
      <c r="Z10" s="224">
        <f>Александровск!Z10+Большесунд!Z10+Ильинка!Z10+Кадикасы!Z10+Моргауши!Z10+Москакасы!Z10+Оринино!Z10+'Сятра '!Z10+Тораево!Z10+Хорной!Z10+Чуманкасы!Z10+'Шатьма '!Z10+Юнга!Z10+Юськасы!Z10+Ярабай!Z10+Ярославка!Z10</f>
        <v>0</v>
      </c>
      <c r="AA10" s="99">
        <f>Александровск!AA10+Большесунд!AA10+Ильинка!AA10+Кадикасы!AA10+Моргауши!AA10+Москакасы!AA10+Оринино!AA10+'Сятра '!AA10+Тораево!AA10+Хорной!AA10+Чуманкасы!AA10+'Шатьма '!AA10+Юнга!AA10+Юськасы!AA10+Ярабай!AA10+Ярославка!AA10</f>
        <v>0</v>
      </c>
    </row>
    <row r="11" spans="1:27" ht="14.25" customHeight="1">
      <c r="A11" s="151"/>
      <c r="B11" s="138"/>
      <c r="C11" s="138"/>
      <c r="D11" s="180" t="s">
        <v>270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224">
        <f>Александровск!T11+Большесунд!T11+Ильинка!T11+Кадикасы!T11+Моргауши!T11+Москакасы!T11+Оринино!T11+'Сятра '!T11+Тораево!T11+Хорной!T11+Чуманкасы!T11+'Шатьма '!T11+Юнга!T11+Юськасы!T11+Ярабай!T11+Ярославка!T11</f>
        <v>0</v>
      </c>
      <c r="U11" s="224">
        <f>Александровск!U11+Большесунд!U11+Ильинка!U11+Кадикасы!U11+Моргауши!U11+Москакасы!U11+Оринино!U11+'Сятра '!U11+Тораево!U11+Хорной!U11+Чуманкасы!U11+'Шатьма '!U11+Юнга!U11+Юськасы!U11+Ярабай!U11+Ярославка!U11</f>
        <v>0</v>
      </c>
      <c r="V11" s="224">
        <f>Александровск!V11+Большесунд!V11+Ильинка!V11+Кадикасы!V11+Моргауши!V11+Москакасы!V11+Оринино!V11+'Сятра '!V11+Тораево!V11+Хорной!V11+Чуманкасы!V11+'Шатьма '!V11+Юнга!V11+Юськасы!V11+Ярабай!V11+Ярославка!V11</f>
        <v>0</v>
      </c>
      <c r="W11" s="224">
        <f>Александровск!W11+Большесунд!W11+Ильинка!W11+Кадикасы!W11+Моргауши!W11+Москакасы!W11+Оринино!W11+'Сятра '!W11+Тораево!W11+Хорной!W11+Чуманкасы!W11+'Шатьма '!W11+Юнга!W11+Юськасы!W11+Ярабай!W11+Ярославка!W11</f>
        <v>0</v>
      </c>
      <c r="X11" s="224">
        <f>Александровск!X11+Большесунд!X11+Ильинка!X11+Кадикасы!X11+Моргауши!X11+Москакасы!X11+Оринино!X11+'Сятра '!X11+Тораево!X11+Хорной!X11+Чуманкасы!X11+'Шатьма '!X11+Юнга!X11+Юськасы!X11+Ярабай!X11+Ярославка!X11</f>
        <v>0</v>
      </c>
      <c r="Y11" s="224">
        <f>Александровск!Y11+Большесунд!Y11+Ильинка!Y11+Кадикасы!Y11+Моргауши!Y11+Москакасы!Y11+Оринино!Y11+'Сятра '!Y11+Тораево!Y11+Хорной!Y11+Чуманкасы!Y11+'Шатьма '!Y11+Юнга!Y11+Юськасы!Y11+Ярабай!Y11+Ярославка!Y11</f>
        <v>0</v>
      </c>
      <c r="Z11" s="224">
        <f>Александровск!Z11+Большесунд!Z11+Ильинка!Z11+Кадикасы!Z11+Моргауши!Z11+Москакасы!Z11+Оринино!Z11+'Сятра '!Z11+Тораево!Z11+Хорной!Z11+Чуманкасы!Z11+'Шатьма '!Z11+Юнга!Z11+Юськасы!Z11+Ярабай!Z11+Ярославка!Z11</f>
        <v>0</v>
      </c>
      <c r="AA11" s="99">
        <f>Александровск!AA11+Большесунд!AA11+Ильинка!AA11+Кадикасы!AA11+Моргауши!AA11+Москакасы!AA11+Оринино!AA11+'Сятра '!AA11+Тораево!AA11+Хорной!AA11+Чуманкасы!AA11+'Шатьма '!AA11+Юнга!AA11+Юськасы!AA11+Ярабай!AA11+Ярославка!AA11</f>
        <v>0</v>
      </c>
    </row>
    <row r="12" spans="1:27" ht="25.5">
      <c r="A12" s="151"/>
      <c r="B12" s="163" t="s">
        <v>47</v>
      </c>
      <c r="C12" s="105" t="s">
        <v>48</v>
      </c>
      <c r="D12" s="18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224">
        <f>Александровск!T12+Большесунд!T12+Ильинка!T12+Кадикасы!T12+Моргауши!T12+Москакасы!T12+Оринино!T12+'Сятра '!T12+Тораево!T12+Хорной!T12+Чуманкасы!T12+'Шатьма '!T12+Юнга!T12+Юськасы!T12+Ярабай!T12+Ярославка!T12</f>
        <v>0</v>
      </c>
      <c r="U12" s="224">
        <f>Александровск!U12+Большесунд!U12+Ильинка!U12+Кадикасы!U12+Моргауши!U12+Москакасы!U12+Оринино!U12+'Сятра '!U12+Тораево!U12+Хорной!U12+Чуманкасы!U12+'Шатьма '!U12+Юнга!U12+Юськасы!U12+Ярабай!U12+Ярославка!U12</f>
        <v>0</v>
      </c>
      <c r="V12" s="224">
        <f>Александровск!V12+Большесунд!V12+Ильинка!V12+Кадикасы!V12+Моргауши!V12+Москакасы!V12+Оринино!V12+'Сятра '!V12+Тораево!V12+Хорной!V12+Чуманкасы!V12+'Шатьма '!V12+Юнга!V12+Юськасы!V12+Ярабай!V12+Ярославка!V12</f>
        <v>0</v>
      </c>
      <c r="W12" s="224">
        <f>Александровск!W12+Большесунд!W12+Ильинка!W12+Кадикасы!W12+Моргауши!W12+Москакасы!W12+Оринино!W12+'Сятра '!W12+Тораево!W12+Хорной!W12+Чуманкасы!W12+'Шатьма '!W12+Юнга!W12+Юськасы!W12+Ярабай!W12+Ярославка!W12</f>
        <v>0</v>
      </c>
      <c r="X12" s="224">
        <f>Александровск!X12+Большесунд!X12+Ильинка!X12+Кадикасы!X12+Моргауши!X12+Москакасы!X12+Оринино!X12+'Сятра '!X12+Тораево!X12+Хорной!X12+Чуманкасы!X12+'Шатьма '!X12+Юнга!X12+Юськасы!X12+Ярабай!X12+Ярославка!X12</f>
        <v>0</v>
      </c>
      <c r="Y12" s="224">
        <f>Александровск!Y12+Большесунд!Y12+Ильинка!Y12+Кадикасы!Y12+Моргауши!Y12+Москакасы!Y12+Оринино!Y12+'Сятра '!Y12+Тораево!Y12+Хорной!Y12+Чуманкасы!Y12+'Шатьма '!Y12+Юнга!Y12+Юськасы!Y12+Ярабай!Y12+Ярославка!Y12</f>
        <v>0</v>
      </c>
      <c r="Z12" s="224">
        <f>Александровск!Z12+Большесунд!Z12+Ильинка!Z12+Кадикасы!Z12+Моргауши!Z12+Москакасы!Z12+Оринино!Z12+'Сятра '!Z12+Тораево!Z12+Хорной!Z12+Чуманкасы!Z12+'Шатьма '!Z12+Юнга!Z12+Юськасы!Z12+Ярабай!Z12+Ярославка!Z12</f>
        <v>0</v>
      </c>
      <c r="AA12" s="99">
        <f>Александровск!AA12+Большесунд!AA12+Ильинка!AA12+Кадикасы!AA12+Моргауши!AA12+Москакасы!AA12+Оринино!AA12+'Сятра '!AA12+Тораево!AA12+Хорной!AA12+Чуманкасы!AA12+'Шатьма '!AA12+Юнга!AA12+Юськасы!AA12+Ярабай!AA12+Ярославка!AA12</f>
        <v>0</v>
      </c>
    </row>
    <row r="13" spans="1:27" ht="109.5" customHeight="1">
      <c r="A13" s="151"/>
      <c r="B13" s="163" t="s">
        <v>369</v>
      </c>
      <c r="C13" s="105" t="s">
        <v>50</v>
      </c>
      <c r="D13" s="18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224">
        <f>Александровск!T13+Большесунд!T13+Ильинка!T13+Кадикасы!T13+Моргауши!T13+Москакасы!T13+Оринино!T13+'Сятра '!T13+Тораево!T13+Хорной!T13+Чуманкасы!T13+'Шатьма '!T13+Юнга!T13+Юськасы!T13+Ярабай!T13+Ярославка!T13</f>
        <v>0</v>
      </c>
      <c r="U13" s="224">
        <f>Александровск!U13+Большесунд!U13+Ильинка!U13+Кадикасы!U13+Моргауши!U13+Москакасы!U13+Оринино!U13+'Сятра '!U13+Тораево!U13+Хорной!U13+Чуманкасы!U13+'Шатьма '!U13+Юнга!U13+Юськасы!U13+Ярабай!U13+Ярославка!U13</f>
        <v>0</v>
      </c>
      <c r="V13" s="224">
        <f>Александровск!V13+Большесунд!V13+Ильинка!V13+Кадикасы!V13+Моргауши!V13+Москакасы!V13+Оринино!V13+'Сятра '!V13+Тораево!V13+Хорной!V13+Чуманкасы!V13+'Шатьма '!V13+Юнга!V13+Юськасы!V13+Ярабай!V13+Ярославка!V13</f>
        <v>0</v>
      </c>
      <c r="W13" s="224">
        <f>Александровск!W13+Большесунд!W13+Ильинка!W13+Кадикасы!W13+Моргауши!W13+Москакасы!W13+Оринино!W13+'Сятра '!W13+Тораево!W13+Хорной!W13+Чуманкасы!W13+'Шатьма '!W13+Юнга!W13+Юськасы!W13+Ярабай!W13+Ярославка!W13</f>
        <v>0</v>
      </c>
      <c r="X13" s="224">
        <f>Александровск!X13+Большесунд!X13+Ильинка!X13+Кадикасы!X13+Моргауши!X13+Москакасы!X13+Оринино!X13+'Сятра '!X13+Тораево!X13+Хорной!X13+Чуманкасы!X13+'Шатьма '!X13+Юнга!X13+Юськасы!X13+Ярабай!X13+Ярославка!X13</f>
        <v>0</v>
      </c>
      <c r="Y13" s="224">
        <f>Александровск!Y13+Большесунд!Y13+Ильинка!Y13+Кадикасы!Y13+Моргауши!Y13+Москакасы!Y13+Оринино!Y13+'Сятра '!Y13+Тораево!Y13+Хорной!Y13+Чуманкасы!Y13+'Шатьма '!Y13+Юнга!Y13+Юськасы!Y13+Ярабай!Y13+Ярославка!Y13</f>
        <v>0</v>
      </c>
      <c r="Z13" s="224">
        <f>Александровск!Z13+Большесунд!Z13+Ильинка!Z13+Кадикасы!Z13+Моргауши!Z13+Москакасы!Z13+Оринино!Z13+'Сятра '!Z13+Тораево!Z13+Хорной!Z13+Чуманкасы!Z13+'Шатьма '!Z13+Юнга!Z13+Юськасы!Z13+Ярабай!Z13+Ярославка!Z13</f>
        <v>0</v>
      </c>
      <c r="AA13" s="99">
        <f>Александровск!AA13+Большесунд!AA13+Ильинка!AA13+Кадикасы!AA13+Моргауши!AA13+Москакасы!AA13+Оринино!AA13+'Сятра '!AA13+Тораево!AA13+Хорной!AA13+Чуманкасы!AA13+'Шатьма '!AA13+Юнга!AA13+Юськасы!AA13+Ярабай!AA13+Ярославка!AA13</f>
        <v>0</v>
      </c>
    </row>
    <row r="14" spans="1:27" ht="93.75" customHeight="1">
      <c r="A14" s="151"/>
      <c r="B14" s="163" t="s">
        <v>370</v>
      </c>
      <c r="C14" s="105" t="s">
        <v>52</v>
      </c>
      <c r="D14" s="180" t="s">
        <v>224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224">
        <f>Александровск!T14+Большесунд!T14+Ильинка!T14+Кадикасы!T14+Моргауши!T14+Москакасы!T14+Оринино!T14+'Сятра '!T14+Тораево!T14+Хорной!T14+Чуманкасы!T14+'Шатьма '!T14+Юнга!T14+Юськасы!T14+Ярабай!T14+Ярославка!T14</f>
        <v>190.90000000000003</v>
      </c>
      <c r="U14" s="224">
        <f>Александровск!U14+Большесунд!U14+Ильинка!U14+Кадикасы!U14+Моргауши!U14+Москакасы!U14+Оринино!U14+'Сятра '!U14+Тораево!U14+Хорной!U14+Чуманкасы!U14+'Шатьма '!U14+Юнга!U14+Юськасы!U14+Ярабай!U14+Ярославка!U14</f>
        <v>190.90000000000003</v>
      </c>
      <c r="V14" s="224">
        <f>Александровск!V14+Большесунд!V14+Ильинка!V14+Кадикасы!V14+Моргауши!V14+Москакасы!V14+Оринино!V14+'Сятра '!V14+Тораево!V14+Хорной!V14+Чуманкасы!V14+'Шатьма '!V14+Юнга!V14+Юськасы!V14+Ярабай!V14+Ярославка!V14</f>
        <v>10</v>
      </c>
      <c r="W14" s="224">
        <f>Александровск!W14+Большесунд!W14+Ильинка!W14+Кадикасы!W14+Моргауши!W14+Москакасы!W14+Оринино!W14+'Сятра '!W14+Тораево!W14+Хорной!W14+Чуманкасы!W14+'Шатьма '!W14+Юнга!W14+Юськасы!W14+Ярабай!W14+Ярославка!W14</f>
        <v>0</v>
      </c>
      <c r="X14" s="224">
        <f>Александровск!X14+Большесунд!X14+Ильинка!X14+Кадикасы!X14+Моргауши!X14+Москакасы!X14+Оринино!X14+'Сятра '!X14+Тораево!X14+Хорной!X14+Чуманкасы!X14+'Шатьма '!X14+Юнга!X14+Юськасы!X14+Ярабай!X14+Ярославка!X14</f>
        <v>0</v>
      </c>
      <c r="Y14" s="224">
        <f>Александровск!Y14+Большесунд!Y14+Ильинка!Y14+Кадикасы!Y14+Моргауши!Y14+Москакасы!Y14+Оринино!Y14+'Сятра '!Y14+Тораево!Y14+Хорной!Y14+Чуманкасы!Y14+'Шатьма '!Y14+Юнга!Y14+Юськасы!Y14+Ярабай!Y14+Ярославка!Y14</f>
        <v>0</v>
      </c>
      <c r="Z14" s="224">
        <f>Александровск!Z14+Большесунд!Z14+Ильинка!Z14+Кадикасы!Z14+Моргауши!Z14+Москакасы!Z14+Оринино!Z14+'Сятра '!Z14+Тораево!Z14+Хорной!Z14+Чуманкасы!Z14+'Шатьма '!Z14+Юнга!Z14+Юськасы!Z14+Ярабай!Z14+Ярославка!Z14</f>
        <v>0</v>
      </c>
      <c r="AA14" s="99">
        <f>Александровск!AA14+Большесунд!AA14+Ильинка!AA14+Кадикасы!AA14+Моргауши!AA14+Москакасы!AA14+Оринино!AA14+'Сятра '!AA14+Тораево!AA14+Хорной!AA14+Чуманкасы!AA14+'Шатьма '!AA14+Юнга!AA14+Юськасы!AA14+Ярабай!AA14+Ярославка!AA14</f>
        <v>0</v>
      </c>
    </row>
    <row r="15" spans="1:27" ht="57.75" customHeight="1">
      <c r="A15" s="151"/>
      <c r="B15" s="163" t="s">
        <v>54</v>
      </c>
      <c r="C15" s="105" t="s">
        <v>55</v>
      </c>
      <c r="D15" s="18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224">
        <f>Александровск!T15+Большесунд!T15+Ильинка!T15+Кадикасы!T15+Моргауши!T15+Москакасы!T15+Оринино!T15+'Сятра '!T15+Тораево!T15+Хорной!T15+Чуманкасы!T15+'Шатьма '!T15+Юнга!T15+Юськасы!T15+Ярабай!T15+Ярославка!T15</f>
        <v>0</v>
      </c>
      <c r="U15" s="224">
        <f>Александровск!U15+Большесунд!U15+Ильинка!U15+Кадикасы!U15+Моргауши!U15+Москакасы!U15+Оринино!U15+'Сятра '!U15+Тораево!U15+Хорной!U15+Чуманкасы!U15+'Шатьма '!U15+Юнга!U15+Юськасы!U15+Ярабай!U15+Ярославка!U15</f>
        <v>0</v>
      </c>
      <c r="V15" s="224">
        <f>Александровск!V15+Большесунд!V15+Ильинка!V15+Кадикасы!V15+Моргауши!V15+Москакасы!V15+Оринино!V15+'Сятра '!V15+Тораево!V15+Хорной!V15+Чуманкасы!V15+'Шатьма '!V15+Юнга!V15+Юськасы!V15+Ярабай!V15+Ярославка!V15</f>
        <v>0</v>
      </c>
      <c r="W15" s="224">
        <f>Александровск!W15+Большесунд!W15+Ильинка!W15+Кадикасы!W15+Моргауши!W15+Москакасы!W15+Оринино!W15+'Сятра '!W15+Тораево!W15+Хорной!W15+Чуманкасы!W15+'Шатьма '!W15+Юнга!W15+Юськасы!W15+Ярабай!W15+Ярославка!W15</f>
        <v>0</v>
      </c>
      <c r="X15" s="224">
        <f>Александровск!X15+Большесунд!X15+Ильинка!X15+Кадикасы!X15+Моргауши!X15+Москакасы!X15+Оринино!X15+'Сятра '!X15+Тораево!X15+Хорной!X15+Чуманкасы!X15+'Шатьма '!X15+Юнга!X15+Юськасы!X15+Ярабай!X15+Ярославка!X15</f>
        <v>0</v>
      </c>
      <c r="Y15" s="224">
        <f>Александровск!Y15+Большесунд!Y15+Ильинка!Y15+Кадикасы!Y15+Моргауши!Y15+Москакасы!Y15+Оринино!Y15+'Сятра '!Y15+Тораево!Y15+Хорной!Y15+Чуманкасы!Y15+'Шатьма '!Y15+Юнга!Y15+Юськасы!Y15+Ярабай!Y15+Ярославка!Y15</f>
        <v>0</v>
      </c>
      <c r="Z15" s="224">
        <f>Александровск!Z15+Большесунд!Z15+Ильинка!Z15+Кадикасы!Z15+Моргауши!Z15+Москакасы!Z15+Оринино!Z15+'Сятра '!Z15+Тораево!Z15+Хорной!Z15+Чуманкасы!Z15+'Шатьма '!Z15+Юнга!Z15+Юськасы!Z15+Ярабай!Z15+Ярославка!Z15</f>
        <v>0</v>
      </c>
      <c r="AA15" s="99">
        <f>Александровск!AA15+Большесунд!AA15+Ильинка!AA15+Кадикасы!AA15+Моргауши!AA15+Москакасы!AA15+Оринино!AA15+'Сятра '!AA15+Тораево!AA15+Хорной!AA15+Чуманкасы!AA15+'Шатьма '!AA15+Юнга!AA15+Юськасы!AA15+Ярабай!AA15+Ярославка!AA15</f>
        <v>0</v>
      </c>
    </row>
    <row r="16" spans="1:27" ht="63.75">
      <c r="A16" s="151"/>
      <c r="B16" s="163" t="s">
        <v>57</v>
      </c>
      <c r="C16" s="105" t="s">
        <v>58</v>
      </c>
      <c r="D16" s="18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224">
        <f>Александровск!T16+Большесунд!T16+Ильинка!T16+Кадикасы!T16+Моргауши!T16+Москакасы!T16+Оринино!T16+'Сятра '!T16+Тораево!T16+Хорной!T16+Чуманкасы!T16+'Шатьма '!T16+Юнга!T16+Юськасы!T16+Ярабай!T16+Ярославка!T16</f>
        <v>0</v>
      </c>
      <c r="U16" s="224">
        <f>Александровск!U16+Большесунд!U16+Ильинка!U16+Кадикасы!U16+Моргауши!U16+Москакасы!U16+Оринино!U16+'Сятра '!U16+Тораево!U16+Хорной!U16+Чуманкасы!U16+'Шатьма '!U16+Юнга!U16+Юськасы!U16+Ярабай!U16+Ярославка!U16</f>
        <v>0</v>
      </c>
      <c r="V16" s="224">
        <f>Александровск!V16+Большесунд!V16+Ильинка!V16+Кадикасы!V16+Моргауши!V16+Москакасы!V16+Оринино!V16+'Сятра '!V16+Тораево!V16+Хорной!V16+Чуманкасы!V16+'Шатьма '!V16+Юнга!V16+Юськасы!V16+Ярабай!V16+Ярославка!V16</f>
        <v>0</v>
      </c>
      <c r="W16" s="224">
        <f>Александровск!W16+Большесунд!W16+Ильинка!W16+Кадикасы!W16+Моргауши!W16+Москакасы!W16+Оринино!W16+'Сятра '!W16+Тораево!W16+Хорной!W16+Чуманкасы!W16+'Шатьма '!W16+Юнга!W16+Юськасы!W16+Ярабай!W16+Ярославка!W16</f>
        <v>0</v>
      </c>
      <c r="X16" s="224">
        <f>Александровск!X16+Большесунд!X16+Ильинка!X16+Кадикасы!X16+Моргауши!X16+Москакасы!X16+Оринино!X16+'Сятра '!X16+Тораево!X16+Хорной!X16+Чуманкасы!X16+'Шатьма '!X16+Юнга!X16+Юськасы!X16+Ярабай!X16+Ярославка!X16</f>
        <v>0</v>
      </c>
      <c r="Y16" s="224">
        <f>Александровск!Y16+Большесунд!Y16+Ильинка!Y16+Кадикасы!Y16+Моргауши!Y16+Москакасы!Y16+Оринино!Y16+'Сятра '!Y16+Тораево!Y16+Хорной!Y16+Чуманкасы!Y16+'Шатьма '!Y16+Юнга!Y16+Юськасы!Y16+Ярабай!Y16+Ярославка!Y16</f>
        <v>0</v>
      </c>
      <c r="Z16" s="224">
        <f>Александровск!Z16+Большесунд!Z16+Ильинка!Z16+Кадикасы!Z16+Моргауши!Z16+Москакасы!Z16+Оринино!Z16+'Сятра '!Z16+Тораево!Z16+Хорной!Z16+Чуманкасы!Z16+'Шатьма '!Z16+Юнга!Z16+Юськасы!Z16+Ярабай!Z16+Ярославка!Z16</f>
        <v>0</v>
      </c>
      <c r="AA16" s="99">
        <f>Александровск!AA16+Большесунд!AA16+Ильинка!AA16+Кадикасы!AA16+Моргауши!AA16+Москакасы!AA16+Оринино!AA16+'Сятра '!AA16+Тораево!AA16+Хорной!AA16+Чуманкасы!AA16+'Шатьма '!AA16+Юнга!AA16+Юськасы!AA16+Ярабай!AA16+Ярославка!AA16</f>
        <v>0</v>
      </c>
    </row>
    <row r="17" spans="1:27" ht="60" customHeight="1">
      <c r="A17" s="151"/>
      <c r="B17" s="163" t="s">
        <v>60</v>
      </c>
      <c r="C17" s="105" t="s">
        <v>61</v>
      </c>
      <c r="D17" s="18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224">
        <f>Александровск!T17+Большесунд!T17+Ильинка!T17+Кадикасы!T17+Моргауши!T17+Москакасы!T17+Оринино!T17+'Сятра '!T17+Тораево!T17+Хорной!T17+Чуманкасы!T17+'Шатьма '!T17+Юнга!T17+Юськасы!T17+Ярабай!T17+Ярославка!T17</f>
        <v>0</v>
      </c>
      <c r="U17" s="224">
        <f>Александровск!U17+Большесунд!U17+Ильинка!U17+Кадикасы!U17+Моргауши!U17+Москакасы!U17+Оринино!U17+'Сятра '!U17+Тораево!U17+Хорной!U17+Чуманкасы!U17+'Шатьма '!U17+Юнга!U17+Юськасы!U17+Ярабай!U17+Ярославка!U17</f>
        <v>0</v>
      </c>
      <c r="V17" s="224">
        <f>Александровск!V17+Большесунд!V17+Ильинка!V17+Кадикасы!V17+Моргауши!V17+Москакасы!V17+Оринино!V17+'Сятра '!V17+Тораево!V17+Хорной!V17+Чуманкасы!V17+'Шатьма '!V17+Юнга!V17+Юськасы!V17+Ярабай!V17+Ярославка!V17</f>
        <v>0</v>
      </c>
      <c r="W17" s="224">
        <f>Александровск!W17+Большесунд!W17+Ильинка!W17+Кадикасы!W17+Моргауши!W17+Москакасы!W17+Оринино!W17+'Сятра '!W17+Тораево!W17+Хорной!W17+Чуманкасы!W17+'Шатьма '!W17+Юнга!W17+Юськасы!W17+Ярабай!W17+Ярославка!W17</f>
        <v>0</v>
      </c>
      <c r="X17" s="224">
        <f>Александровск!X17+Большесунд!X17+Ильинка!X17+Кадикасы!X17+Моргауши!X17+Москакасы!X17+Оринино!X17+'Сятра '!X17+Тораево!X17+Хорной!X17+Чуманкасы!X17+'Шатьма '!X17+Юнга!X17+Юськасы!X17+Ярабай!X17+Ярославка!X17</f>
        <v>0</v>
      </c>
      <c r="Y17" s="224">
        <f>Александровск!Y17+Большесунд!Y17+Ильинка!Y17+Кадикасы!Y17+Моргауши!Y17+Москакасы!Y17+Оринино!Y17+'Сятра '!Y17+Тораево!Y17+Хорной!Y17+Чуманкасы!Y17+'Шатьма '!Y17+Юнга!Y17+Юськасы!Y17+Ярабай!Y17+Ярославка!Y17</f>
        <v>0</v>
      </c>
      <c r="Z17" s="224">
        <f>Александровск!Z17+Большесунд!Z17+Ильинка!Z17+Кадикасы!Z17+Моргауши!Z17+Москакасы!Z17+Оринино!Z17+'Сятра '!Z17+Тораево!Z17+Хорной!Z17+Чуманкасы!Z17+'Шатьма '!Z17+Юнга!Z17+Юськасы!Z17+Ярабай!Z17+Ярославка!Z17</f>
        <v>0</v>
      </c>
      <c r="AA17" s="99">
        <f>Александровск!AA17+Большесунд!AA17+Ильинка!AA17+Кадикасы!AA17+Моргауши!AA17+Москакасы!AA17+Оринино!AA17+'Сятра '!AA17+Тораево!AA17+Хорной!AA17+Чуманкасы!AA17+'Шатьма '!AA17+Юнга!AA17+Юськасы!AA17+Ярабай!AA17+Ярославка!AA17</f>
        <v>0</v>
      </c>
    </row>
    <row r="18" spans="1:27" ht="38.25">
      <c r="A18" s="151"/>
      <c r="B18" s="163" t="s">
        <v>63</v>
      </c>
      <c r="C18" s="105" t="s">
        <v>64</v>
      </c>
      <c r="D18" s="180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224">
        <f>Александровск!T18+Большесунд!T18+Ильинка!T18+Кадикасы!T18+Моргауши!T18+Москакасы!T18+Оринино!T18+'Сятра '!T18+Тораево!T18+Хорной!T18+Чуманкасы!T18+'Шатьма '!T18+Юнга!T18+Юськасы!T18+Ярабай!T18+Ярославка!T18</f>
        <v>0</v>
      </c>
      <c r="U18" s="224">
        <f>Александровск!U18+Большесунд!U18+Ильинка!U18+Кадикасы!U18+Моргауши!U18+Москакасы!U18+Оринино!U18+'Сятра '!U18+Тораево!U18+Хорной!U18+Чуманкасы!U18+'Шатьма '!U18+Юнга!U18+Юськасы!U18+Ярабай!U18+Ярославка!U18</f>
        <v>0</v>
      </c>
      <c r="V18" s="224">
        <f>Александровск!V18+Большесунд!V18+Ильинка!V18+Кадикасы!V18+Моргауши!V18+Москакасы!V18+Оринино!V18+'Сятра '!V18+Тораево!V18+Хорной!V18+Чуманкасы!V18+'Шатьма '!V18+Юнга!V18+Юськасы!V18+Ярабай!V18+Ярославка!V18</f>
        <v>0</v>
      </c>
      <c r="W18" s="224">
        <f>Александровск!W18+Большесунд!W18+Ильинка!W18+Кадикасы!W18+Моргауши!W18+Москакасы!W18+Оринино!W18+'Сятра '!W18+Тораево!W18+Хорной!W18+Чуманкасы!W18+'Шатьма '!W18+Юнга!W18+Юськасы!W18+Ярабай!W18+Ярославка!W18</f>
        <v>0</v>
      </c>
      <c r="X18" s="224">
        <f>Александровск!X18+Большесунд!X18+Ильинка!X18+Кадикасы!X18+Моргауши!X18+Москакасы!X18+Оринино!X18+'Сятра '!X18+Тораево!X18+Хорной!X18+Чуманкасы!X18+'Шатьма '!X18+Юнга!X18+Юськасы!X18+Ярабай!X18+Ярославка!X18</f>
        <v>0</v>
      </c>
      <c r="Y18" s="224">
        <f>Александровск!Y18+Большесунд!Y18+Ильинка!Y18+Кадикасы!Y18+Моргауши!Y18+Москакасы!Y18+Оринино!Y18+'Сятра '!Y18+Тораево!Y18+Хорной!Y18+Чуманкасы!Y18+'Шатьма '!Y18+Юнга!Y18+Юськасы!Y18+Ярабай!Y18+Ярославка!Y18</f>
        <v>0</v>
      </c>
      <c r="Z18" s="224">
        <f>Александровск!Z18+Большесунд!Z18+Ильинка!Z18+Кадикасы!Z18+Моргауши!Z18+Москакасы!Z18+Оринино!Z18+'Сятра '!Z18+Тораево!Z18+Хорной!Z18+Чуманкасы!Z18+'Шатьма '!Z18+Юнга!Z18+Юськасы!Z18+Ярабай!Z18+Ярославка!Z18</f>
        <v>0</v>
      </c>
      <c r="AA18" s="99">
        <f>Александровск!AA18+Большесунд!AA18+Ильинка!AA18+Кадикасы!AA18+Моргауши!AA18+Москакасы!AA18+Оринино!AA18+'Сятра '!AA18+Тораево!AA18+Хорной!AA18+Чуманкасы!AA18+'Шатьма '!AA18+Юнга!AA18+Юськасы!AA18+Ярабай!AA18+Ярославка!AA18</f>
        <v>0</v>
      </c>
    </row>
    <row r="19" spans="1:27" ht="25.5">
      <c r="A19" s="151"/>
      <c r="B19" s="163" t="s">
        <v>66</v>
      </c>
      <c r="C19" s="105" t="s">
        <v>67</v>
      </c>
      <c r="D19" s="18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224">
        <f>Александровск!T19+Большесунд!T19+Ильинка!T19+Кадикасы!T19+Моргауши!T19+Москакасы!T19+Оринино!T19+'Сятра '!T19+Тораево!T19+Хорной!T19+Чуманкасы!T19+'Шатьма '!T19+Юнга!T19+Юськасы!T19+Ярабай!T19+Ярославка!T19</f>
        <v>0</v>
      </c>
      <c r="U19" s="224">
        <f>Александровск!U19+Большесунд!U19+Ильинка!U19+Кадикасы!U19+Моргауши!U19+Москакасы!U19+Оринино!U19+'Сятра '!U19+Тораево!U19+Хорной!U19+Чуманкасы!U19+'Шатьма '!U19+Юнга!U19+Юськасы!U19+Ярабай!U19+Ярославка!U19</f>
        <v>0</v>
      </c>
      <c r="V19" s="224">
        <f>Александровск!V19+Большесунд!V19+Ильинка!V19+Кадикасы!V19+Моргауши!V19+Москакасы!V19+Оринино!V19+'Сятра '!V19+Тораево!V19+Хорной!V19+Чуманкасы!V19+'Шатьма '!V19+Юнга!V19+Юськасы!V19+Ярабай!V19+Ярославка!V19</f>
        <v>0</v>
      </c>
      <c r="W19" s="224">
        <f>Александровск!W19+Большесунд!W19+Ильинка!W19+Кадикасы!W19+Моргауши!W19+Москакасы!W19+Оринино!W19+'Сятра '!W19+Тораево!W19+Хорной!W19+Чуманкасы!W19+'Шатьма '!W19+Юнга!W19+Юськасы!W19+Ярабай!W19+Ярославка!W19</f>
        <v>0</v>
      </c>
      <c r="X19" s="224">
        <f>Александровск!X19+Большесунд!X19+Ильинка!X19+Кадикасы!X19+Моргауши!X19+Москакасы!X19+Оринино!X19+'Сятра '!X19+Тораево!X19+Хорной!X19+Чуманкасы!X19+'Шатьма '!X19+Юнга!X19+Юськасы!X19+Ярабай!X19+Ярославка!X19</f>
        <v>0</v>
      </c>
      <c r="Y19" s="224">
        <f>Александровск!Y19+Большесунд!Y19+Ильинка!Y19+Кадикасы!Y19+Моргауши!Y19+Москакасы!Y19+Оринино!Y19+'Сятра '!Y19+Тораево!Y19+Хорной!Y19+Чуманкасы!Y19+'Шатьма '!Y19+Юнга!Y19+Юськасы!Y19+Ярабай!Y19+Ярославка!Y19</f>
        <v>0</v>
      </c>
      <c r="Z19" s="224">
        <f>Александровск!Z19+Большесунд!Z19+Ильинка!Z19+Кадикасы!Z19+Моргауши!Z19+Москакасы!Z19+Оринино!Z19+'Сятра '!Z19+Тораево!Z19+Хорной!Z19+Чуманкасы!Z19+'Шатьма '!Z19+Юнга!Z19+Юськасы!Z19+Ярабай!Z19+Ярославка!Z19</f>
        <v>0</v>
      </c>
      <c r="AA19" s="99">
        <f>Александровск!AA19+Большесунд!AA19+Ильинка!AA19+Кадикасы!AA19+Моргауши!AA19+Москакасы!AA19+Оринино!AA19+'Сятра '!AA19+Тораево!AA19+Хорной!AA19+Чуманкасы!AA19+'Шатьма '!AA19+Юнга!AA19+Юськасы!AA19+Ярабай!AA19+Ярославка!AA19</f>
        <v>0</v>
      </c>
    </row>
    <row r="20" spans="1:27" ht="38.25">
      <c r="A20" s="151"/>
      <c r="B20" s="163" t="s">
        <v>69</v>
      </c>
      <c r="C20" s="105" t="s">
        <v>70</v>
      </c>
      <c r="D20" s="18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224">
        <f>Александровск!T20+Большесунд!T20+Ильинка!T20+Кадикасы!T20+Моргауши!T20+Москакасы!T20+Оринино!T20+'Сятра '!T20+Тораево!T20+Хорной!T20+Чуманкасы!T20+'Шатьма '!T20+Юнга!T20+Юськасы!T20+Ярабай!T20+Ярославка!T20</f>
        <v>0</v>
      </c>
      <c r="U20" s="224">
        <f>Александровск!U20+Большесунд!U20+Ильинка!U20+Кадикасы!U20+Моргауши!U20+Москакасы!U20+Оринино!U20+'Сятра '!U20+Тораево!U20+Хорной!U20+Чуманкасы!U20+'Шатьма '!U20+Юнга!U20+Юськасы!U20+Ярабай!U20+Ярославка!U20</f>
        <v>0</v>
      </c>
      <c r="V20" s="224">
        <f>Александровск!V20+Большесунд!V20+Ильинка!V20+Кадикасы!V20+Моргауши!V20+Москакасы!V20+Оринино!V20+'Сятра '!V20+Тораево!V20+Хорной!V20+Чуманкасы!V20+'Шатьма '!V20+Юнга!V20+Юськасы!V20+Ярабай!V20+Ярославка!V20</f>
        <v>0</v>
      </c>
      <c r="W20" s="224">
        <f>Александровск!W20+Большесунд!W20+Ильинка!W20+Кадикасы!W20+Моргауши!W20+Москакасы!W20+Оринино!W20+'Сятра '!W20+Тораево!W20+Хорной!W20+Чуманкасы!W20+'Шатьма '!W20+Юнга!W20+Юськасы!W20+Ярабай!W20+Ярославка!W20</f>
        <v>0</v>
      </c>
      <c r="X20" s="224">
        <f>Александровск!X20+Большесунд!X20+Ильинка!X20+Кадикасы!X20+Моргауши!X20+Москакасы!X20+Оринино!X20+'Сятра '!X20+Тораево!X20+Хорной!X20+Чуманкасы!X20+'Шатьма '!X20+Юнга!X20+Юськасы!X20+Ярабай!X20+Ярославка!X20</f>
        <v>0</v>
      </c>
      <c r="Y20" s="224">
        <f>Александровск!Y20+Большесунд!Y20+Ильинка!Y20+Кадикасы!Y20+Моргауши!Y20+Москакасы!Y20+Оринино!Y20+'Сятра '!Y20+Тораево!Y20+Хорной!Y20+Чуманкасы!Y20+'Шатьма '!Y20+Юнга!Y20+Юськасы!Y20+Ярабай!Y20+Ярославка!Y20</f>
        <v>0</v>
      </c>
      <c r="Z20" s="224">
        <f>Александровск!Z20+Большесунд!Z20+Ильинка!Z20+Кадикасы!Z20+Моргауши!Z20+Москакасы!Z20+Оринино!Z20+'Сятра '!Z20+Тораево!Z20+Хорной!Z20+Чуманкасы!Z20+'Шатьма '!Z20+Юнга!Z20+Юськасы!Z20+Ярабай!Z20+Ярославка!Z20</f>
        <v>0</v>
      </c>
      <c r="AA20" s="99">
        <f>Александровск!AA20+Большесунд!AA20+Ильинка!AA20+Кадикасы!AA20+Моргауши!AA20+Москакасы!AA20+Оринино!AA20+'Сятра '!AA20+Тораево!AA20+Хорной!AA20+Чуманкасы!AA20+'Шатьма '!AA20+Юнга!AA20+Юськасы!AA20+Ярабай!AA20+Ярославка!AA20</f>
        <v>0</v>
      </c>
    </row>
    <row r="21" spans="1:27" ht="14.25" customHeight="1">
      <c r="A21" s="151"/>
      <c r="B21" s="225" t="s">
        <v>72</v>
      </c>
      <c r="C21" s="138" t="s">
        <v>73</v>
      </c>
      <c r="D21" s="180" t="s">
        <v>74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224">
        <f>Александровск!T21+Большесунд!T21+Ильинка!T21+Кадикасы!T21+Моргауши!T21+Москакасы!T21+Оринино!T21+'Сятра '!T21+Тораево!T21+Хорной!T21+Чуманкасы!T21+'Шатьма '!T21+Юнга!T21+Юськасы!T21+Ярабай!T21+Ярославка!T21</f>
        <v>3325.9500000000003</v>
      </c>
      <c r="U21" s="224">
        <f>Александровск!U21+Большесунд!U21+Ильинка!U21+Кадикасы!U21+Моргауши!U21+Москакасы!U21+Оринино!U21+'Сятра '!U21+Тораево!U21+Хорной!U21+Чуманкасы!U21+'Шатьма '!U21+Юнга!U21+Юськасы!U21+Ярабай!U21+Ярославка!U21</f>
        <v>2984.7</v>
      </c>
      <c r="V21" s="224">
        <f>Александровск!V21+Большесунд!V21+Ильинка!V21+Кадикасы!V21+Моргауши!V21+Москакасы!V21+Оринино!V21+'Сятра '!V21+Тораево!V21+Хорной!V21+Чуманкасы!V21+'Шатьма '!V21+Юнга!V21+Юськасы!V21+Ярабай!V21+Ярославка!V21</f>
        <v>1667.5</v>
      </c>
      <c r="W21" s="224">
        <f>Александровск!W21+Большесунд!W21+Ильинка!W21+Кадикасы!W21+Моргауши!W21+Москакасы!W21+Оринино!W21+'Сятра '!W21+Тораево!W21+Хорной!W21+Чуманкасы!W21+'Шатьма '!W21+Юнга!W21+Юськасы!W21+Ярабай!W21+Ярославка!W21</f>
        <v>1764.47</v>
      </c>
      <c r="X21" s="224">
        <f>Александровск!X21+Большесунд!X21+Ильинка!X21+Кадикасы!X21+Моргауши!X21+Москакасы!X21+Оринино!X21+'Сятра '!X21+Тораево!X21+Хорной!X21+Чуманкасы!X21+'Шатьма '!X21+Юнга!X21+Юськасы!X21+Ярабай!X21+Ярославка!X21</f>
        <v>1867.6000000000001</v>
      </c>
      <c r="Y21" s="224">
        <f>Александровск!Y21+Большесунд!Y21+Ильинка!Y21+Кадикасы!Y21+Моргауши!Y21+Москакасы!Y21+Оринино!Y21+'Сятра '!Y21+Тораево!Y21+Хорной!Y21+Чуманкасы!Y21+'Шатьма '!Y21+Юнга!Y21+Юськасы!Y21+Ярабай!Y21+Ярославка!Y21</f>
        <v>1977.3262700000002</v>
      </c>
      <c r="Z21" s="224">
        <f>Александровск!Z21+Большесунд!Z21+Ильинка!Z21+Кадикасы!Z21+Моргауши!Z21+Москакасы!Z21+Оринино!Z21+'Сятра '!Z21+Тораево!Z21+Хорной!Z21+Чуманкасы!Z21+'Шатьма '!Z21+Юнга!Z21+Юськасы!Z21+Ярабай!Z21+Ярославка!Z21</f>
        <v>0</v>
      </c>
      <c r="AA21" s="99">
        <f>Александровск!AA21+Большесунд!AA21+Ильинка!AA21+Кадикасы!AA21+Моргауши!AA21+Москакасы!AA21+Оринино!AA21+'Сятра '!AA21+Тораево!AA21+Хорной!AA21+Чуманкасы!AA21+'Шатьма '!AA21+Юнга!AA21+Юськасы!AA21+Ярабай!AA21+Ярославка!AA21</f>
        <v>0</v>
      </c>
    </row>
    <row r="22" spans="1:27" ht="73.5" customHeight="1">
      <c r="A22" s="151"/>
      <c r="B22" s="225"/>
      <c r="C22" s="138"/>
      <c r="D22" s="180" t="s">
        <v>267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224">
        <f>Александровск!T22+Большесунд!T22+Ильинка!T22+Кадикасы!T22+Моргауши!T22+Москакасы!T22+Оринино!T22+'Сятра '!T22+Тораево!T22+Хорной!T22+Чуманкасы!T22+'Шатьма '!T22+Юнга!T22+Юськасы!T22+Ярабай!T22+Ярославка!T22</f>
        <v>141.69999999999999</v>
      </c>
      <c r="U22" s="224">
        <f>Александровск!U22+Большесунд!U22+Ильинка!U22+Кадикасы!U22+Моргауши!U22+Москакасы!U22+Оринино!U22+'Сятра '!U22+Тораево!U22+Хорной!U22+Чуманкасы!U22+'Шатьма '!U22+Юнга!U22+Юськасы!U22+Ярабай!U22+Ярославка!U22</f>
        <v>105.19999999999999</v>
      </c>
      <c r="V22" s="224">
        <f>Александровск!V22+Большесунд!V22+Ильинка!V22+Кадикасы!V22+Моргауши!V22+Москакасы!V22+Оринино!V22+'Сятра '!V22+Тораево!V22+Хорной!V22+Чуманкасы!V22+'Шатьма '!V22+Юнга!V22+Юськасы!V22+Ярабай!V22+Ярославка!V22</f>
        <v>11095.5</v>
      </c>
      <c r="W22" s="224">
        <f>Александровск!W22+Большесунд!W22+Ильинка!W22+Кадикасы!W22+Моргауши!W22+Москакасы!W22+Оринино!W22+'Сятра '!W22+Тораево!W22+Хорной!W22+Чуманкасы!W22+'Шатьма '!W22+Юнга!W22+Юськасы!W22+Ярабай!W22+Ярославка!W22</f>
        <v>11671.424999999999</v>
      </c>
      <c r="X22" s="224">
        <f>Александровск!X22+Большесунд!X22+Ильинка!X22+Кадикасы!X22+Моргауши!X22+Москакасы!X22+Оринино!X22+'Сятра '!X22+Тораево!X22+Хорной!X22+Чуманкасы!X22+'Шатьма '!X22+Юнга!X22+Юськасы!X22+Ярабай!X22+Ярославка!X22</f>
        <v>12277.41525</v>
      </c>
      <c r="Y22" s="224">
        <f>Александровск!Y22+Большесунд!Y22+Ильинка!Y22+Кадикасы!Y22+Моргауши!Y22+Москакасы!Y22+Оринино!Y22+'Сятра '!Y22+Тораево!Y22+Хорной!Y22+Чуманкасы!Y22+'Шатьма '!Y22+Юнга!Y22+Юськасы!Y22+Ярабай!Y22+Ярославка!Y22</f>
        <v>12915.0501525</v>
      </c>
      <c r="Z22" s="224">
        <f>Александровск!Z22+Большесунд!Z22+Ильинка!Z22+Кадикасы!Z22+Моргауши!Z22+Москакасы!Z22+Оринино!Z22+'Сятра '!Z22+Тораево!Z22+Хорной!Z22+Чуманкасы!Z22+'Шатьма '!Z22+Юнга!Z22+Юськасы!Z22+Ярабай!Z22+Ярославка!Z22</f>
        <v>0</v>
      </c>
      <c r="AA22" s="99">
        <f>Александровск!AA22+Большесунд!AA22+Ильинка!AA22+Кадикасы!AA22+Моргауши!AA22+Москакасы!AA22+Оринино!AA22+'Сятра '!AA22+Тораево!AA22+Хорной!AA22+Чуманкасы!AA22+'Шатьма '!AA22+Юнга!AA22+Юськасы!AA22+Ярабай!AA22+Ярославка!AA22</f>
        <v>0</v>
      </c>
    </row>
    <row r="23" spans="1:27" ht="14.25" customHeight="1">
      <c r="A23" s="151"/>
      <c r="B23" s="225" t="s">
        <v>382</v>
      </c>
      <c r="C23" s="138" t="s">
        <v>79</v>
      </c>
      <c r="D23" s="180" t="s">
        <v>300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224">
        <f>Александровск!T23+Большесунд!T23+Ильинка!T23+Кадикасы!T23+Моргауши!T23+Москакасы!T23+Оринино!T23+'Сятра '!T23+Тораево!T23+Хорной!T23+Чуманкасы!T23+'Шатьма '!T23+Юнга!T23+Юськасы!T23+Ярабай!T23+Ярославка!T23</f>
        <v>4802.7</v>
      </c>
      <c r="U23" s="224">
        <f>Александровск!U23+Большесунд!U23+Ильинка!U23+Кадикасы!U23+Моргауши!U23+Москакасы!U23+Оринино!U23+'Сятра '!U23+Тораево!U23+Хорной!U23+Чуманкасы!U23+'Шатьма '!U23+Юнга!U23+Юськасы!U23+Ярабай!U23+Ярославка!U23</f>
        <v>4345.2</v>
      </c>
      <c r="V23" s="224">
        <f>Александровск!V23+Большесунд!V23+Ильинка!V23+Кадикасы!V23+Моргауши!V23+Москакасы!V23+Оринино!V23+'Сятра '!V23+Тораево!V23+Хорной!V23+Чуманкасы!V23+'Шатьма '!V23+Юнга!V23+Юськасы!V23+Ярабай!V23+Ярославка!V23</f>
        <v>15800</v>
      </c>
      <c r="W23" s="224">
        <f>Александровск!W23+Большесунд!W23+Ильинка!W23+Кадикасы!W23+Моргауши!W23+Москакасы!W23+Оринино!W23+'Сятра '!W23+Тораево!W23+Хорной!W23+Чуманкасы!W23+'Шатьма '!W23+Юнга!W23+Юськасы!W23+Ярабай!W23+Ярославка!W23</f>
        <v>13416.457000000002</v>
      </c>
      <c r="X23" s="224">
        <f>Александровск!X23+Большесунд!X23+Ильинка!X23+Кадикасы!X23+Моргауши!X23+Москакасы!X23+Оринино!X23+'Сятра '!X23+Тораево!X23+Хорной!X23+Чуманкасы!X23+'Шатьма '!X23+Юнга!X23+Юськасы!X23+Ярабай!X23+Ярославка!X23</f>
        <v>14005.46687</v>
      </c>
      <c r="Y23" s="224">
        <f>Александровск!Y23+Большесунд!Y23+Ильинка!Y23+Кадикасы!Y23+Моргауши!Y23+Москакасы!Y23+Оринино!Y23+'Сятра '!Y23+Тораево!Y23+Хорной!Y23+Чуманкасы!Y23+'Шатьма '!Y23+Юнга!Y23+Юськасы!Y23+Ярабай!Y23+Ярославка!Y23</f>
        <v>15301.659994700003</v>
      </c>
      <c r="Z23" s="224">
        <f>Александровск!Z23+Большесунд!Z23+Ильинка!Z23+Кадикасы!Z23+Моргауши!Z23+Москакасы!Z23+Оринино!Z23+'Сятра '!Z23+Тораево!Z23+Хорной!Z23+Чуманкасы!Z23+'Шатьма '!Z23+Юнга!Z23+Юськасы!Z23+Ярабай!Z23+Ярославка!Z23</f>
        <v>0</v>
      </c>
      <c r="AA23" s="99">
        <f>Александровск!AA23+Большесунд!AA23+Ильинка!AA23+Кадикасы!AA23+Моргауши!AA23+Москакасы!AA23+Оринино!AA23+'Сятра '!AA23+Тораево!AA23+Хорной!AA23+Чуманкасы!AA23+'Шатьма '!AA23+Юнга!AA23+Юськасы!AA23+Ярабай!AA23+Ярославка!AA23</f>
        <v>0</v>
      </c>
    </row>
    <row r="24" spans="1:27" ht="63" customHeight="1">
      <c r="A24" s="151"/>
      <c r="B24" s="225"/>
      <c r="C24" s="138"/>
      <c r="D24" s="180" t="s">
        <v>335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224">
        <f>Александровск!T24+Большесунд!T24+Ильинка!T24+Кадикасы!T24+Моргауши!T24+Москакасы!T24+Оринино!T24+'Сятра '!T24+Тораево!T24+Хорной!T24+Чуманкасы!T24+'Шатьма '!T24+Юнга!T24+Юськасы!T24+Ярабай!T24+Ярославка!T24</f>
        <v>6719.9000000000005</v>
      </c>
      <c r="U24" s="224">
        <f>Александровск!U24+Большесунд!U24+Ильинка!U24+Кадикасы!U24+Моргауши!U24+Москакасы!U24+Оринино!U24+'Сятра '!U24+Тораево!U24+Хорной!U24+Чуманкасы!U24+'Шатьма '!U24+Юнга!U24+Юськасы!U24+Ярабай!U24+Ярославка!U24</f>
        <v>6694.2000000000007</v>
      </c>
      <c r="V24" s="224">
        <f>Александровск!V24+Большесунд!V24+Ильинка!V24+Кадикасы!V24+Моргауши!V24+Москакасы!V24+Оринино!V24+'Сятра '!V24+Тораево!V24+Хорной!V24+Чуманкасы!V24+'Шатьма '!V24+Юнга!V24+Юськасы!V24+Ярабай!V24+Ярославка!V24</f>
        <v>0</v>
      </c>
      <c r="W24" s="224">
        <f>Александровск!W24+Большесунд!W24+Ильинка!W24+Кадикасы!W24+Моргауши!W24+Москакасы!W24+Оринино!W24+'Сятра '!W24+Тораево!W24+Хорной!W24+Чуманкасы!W24+'Шатьма '!W24+Юнга!W24+Юськасы!W24+Ярабай!W24+Ярославка!W24</f>
        <v>0</v>
      </c>
      <c r="X24" s="224">
        <f>Александровск!X24+Большесунд!X24+Ильинка!X24+Кадикасы!X24+Моргауши!X24+Москакасы!X24+Оринино!X24+'Сятра '!X24+Тораево!X24+Хорной!X24+Чуманкасы!X24+'Шатьма '!X24+Юнга!X24+Юськасы!X24+Ярабай!X24+Ярославка!X24</f>
        <v>0</v>
      </c>
      <c r="Y24" s="224">
        <f>Александровск!Y24+Большесунд!Y24+Ильинка!Y24+Кадикасы!Y24+Моргауши!Y24+Москакасы!Y24+Оринино!Y24+'Сятра '!Y24+Тораево!Y24+Хорной!Y24+Чуманкасы!Y24+'Шатьма '!Y24+Юнга!Y24+Юськасы!Y24+Ярабай!Y24+Ярославка!Y24</f>
        <v>0</v>
      </c>
      <c r="Z24" s="224">
        <f>Александровск!Z24+Большесунд!Z24+Ильинка!Z24+Кадикасы!Z24+Моргауши!Z24+Москакасы!Z24+Оринино!Z24+'Сятра '!Z24+Тораево!Z24+Хорной!Z24+Чуманкасы!Z24+'Шатьма '!Z24+Юнга!Z24+Юськасы!Z24+Ярабай!Z24+Ярославка!Z24</f>
        <v>0</v>
      </c>
      <c r="AA24" s="99">
        <f>Александровск!AA24+Большесунд!AA24+Ильинка!AA24+Кадикасы!AA24+Моргауши!AA24+Москакасы!AA24+Оринино!AA24+'Сятра '!AA24+Тораево!AA24+Хорной!AA24+Чуманкасы!AA24+'Шатьма '!AA24+Юнга!AA24+Юськасы!AA24+Ярабай!AA24+Ярославка!AA24</f>
        <v>0</v>
      </c>
    </row>
    <row r="25" spans="1:27" ht="76.5" customHeight="1">
      <c r="A25" s="151"/>
      <c r="B25" s="163" t="s">
        <v>371</v>
      </c>
      <c r="C25" s="105" t="s">
        <v>83</v>
      </c>
      <c r="D25" s="180" t="s">
        <v>84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224">
        <f>Александровск!T25+Большесунд!T25+Ильинка!T25+Кадикасы!T25+Моргауши!T25+Москакасы!T25+Оринино!T25+'Сятра '!T25+Тораево!T25+Хорной!T25+Чуманкасы!T25+'Шатьма '!T25+Юнга!T25+Юськасы!T25+Ярабай!T25+Ярославка!T25</f>
        <v>0</v>
      </c>
      <c r="U25" s="224">
        <f>Александровск!U25+Большесунд!U25+Ильинка!U25+Кадикасы!U25+Моргауши!U25+Москакасы!U25+Оринино!U25+'Сятра '!U25+Тораево!U25+Хорной!U25+Чуманкасы!U25+'Шатьма '!U25+Юнга!U25+Юськасы!U25+Ярабай!U25+Ярославка!U25</f>
        <v>0</v>
      </c>
      <c r="V25" s="224">
        <f>Александровск!V25+Большесунд!V25+Ильинка!V25+Кадикасы!V25+Моргауши!V25+Москакасы!V25+Оринино!V25+'Сятра '!V25+Тораево!V25+Хорной!V25+Чуманкасы!V25+'Шатьма '!V25+Юнга!V25+Юськасы!V25+Ярабай!V25+Ярославка!V25</f>
        <v>768.9</v>
      </c>
      <c r="W25" s="224">
        <f>Александровск!W25+Большесунд!W25+Ильинка!W25+Кадикасы!W25+Моргауши!W25+Москакасы!W25+Оринино!W25+'Сятра '!W25+Тораево!W25+Хорной!W25+Чуманкасы!W25+'Шатьма '!W25+Юнга!W25+Юськасы!W25+Ярабай!W25+Ярославка!W25</f>
        <v>0</v>
      </c>
      <c r="X25" s="224">
        <f>Александровск!X25+Большесунд!X25+Ильинка!X25+Кадикасы!X25+Моргауши!X25+Москакасы!X25+Оринино!X25+'Сятра '!X25+Тораево!X25+Хорной!X25+Чуманкасы!X25+'Шатьма '!X25+Юнга!X25+Юськасы!X25+Ярабай!X25+Ярославка!X25</f>
        <v>0</v>
      </c>
      <c r="Y25" s="224">
        <f>Александровск!Y25+Большесунд!Y25+Ильинка!Y25+Кадикасы!Y25+Моргауши!Y25+Москакасы!Y25+Оринино!Y25+'Сятра '!Y25+Тораево!Y25+Хорной!Y25+Чуманкасы!Y25+'Шатьма '!Y25+Юнга!Y25+Юськасы!Y25+Ярабай!Y25+Ярославка!Y25</f>
        <v>0</v>
      </c>
      <c r="Z25" s="224">
        <f>Александровск!Z25+Большесунд!Z25+Ильинка!Z25+Кадикасы!Z25+Моргауши!Z25+Москакасы!Z25+Оринино!Z25+'Сятра '!Z25+Тораево!Z25+Хорной!Z25+Чуманкасы!Z25+'Шатьма '!Z25+Юнга!Z25+Юськасы!Z25+Ярабай!Z25+Ярославка!Z25</f>
        <v>0</v>
      </c>
      <c r="AA25" s="99">
        <f>Александровск!AA25+Большесунд!AA25+Ильинка!AA25+Кадикасы!AA25+Моргауши!AA25+Москакасы!AA25+Оринино!AA25+'Сятра '!AA25+Тораево!AA25+Хорной!AA25+Чуманкасы!AA25+'Шатьма '!AA25+Юнга!AA25+Юськасы!AA25+Ярабай!AA25+Ярославка!AA25</f>
        <v>0</v>
      </c>
    </row>
    <row r="26" spans="1:27" ht="51">
      <c r="A26" s="151"/>
      <c r="B26" s="163" t="s">
        <v>88</v>
      </c>
      <c r="C26" s="105" t="s">
        <v>89</v>
      </c>
      <c r="D26" s="180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224">
        <f>Александровск!T26+Большесунд!T26+Ильинка!T26+Кадикасы!T26+Моргауши!T26+Москакасы!T26+Оринино!T26+'Сятра '!T26+Тораево!T26+Хорной!T26+Чуманкасы!T26+'Шатьма '!T26+Юнга!T26+Юськасы!T26+Ярабай!T26+Ярославка!T26</f>
        <v>0</v>
      </c>
      <c r="U26" s="224">
        <f>Александровск!U26+Большесунд!U26+Ильинка!U26+Кадикасы!U26+Моргауши!U26+Москакасы!U26+Оринино!U26+'Сятра '!U26+Тораево!U26+Хорной!U26+Чуманкасы!U26+'Шатьма '!U26+Юнга!U26+Юськасы!U26+Ярабай!U26+Ярославка!U26</f>
        <v>0</v>
      </c>
      <c r="V26" s="224">
        <f>Александровск!V26+Большесунд!V26+Ильинка!V26+Кадикасы!V26+Моргауши!V26+Москакасы!V26+Оринино!V26+'Сятра '!V26+Тораево!V26+Хорной!V26+Чуманкасы!V26+'Шатьма '!V26+Юнга!V26+Юськасы!V26+Ярабай!V26+Ярославка!V26</f>
        <v>0</v>
      </c>
      <c r="W26" s="224">
        <f>Александровск!W26+Большесунд!W26+Ильинка!W26+Кадикасы!W26+Моргауши!W26+Москакасы!W26+Оринино!W26+'Сятра '!W26+Тораево!W26+Хорной!W26+Чуманкасы!W26+'Шатьма '!W26+Юнга!W26+Юськасы!W26+Ярабай!W26+Ярославка!W26</f>
        <v>0</v>
      </c>
      <c r="X26" s="224">
        <f>Александровск!X26+Большесунд!X26+Ильинка!X26+Кадикасы!X26+Моргауши!X26+Москакасы!X26+Оринино!X26+'Сятра '!X26+Тораево!X26+Хорной!X26+Чуманкасы!X26+'Шатьма '!X26+Юнга!X26+Юськасы!X26+Ярабай!X26+Ярославка!X26</f>
        <v>0</v>
      </c>
      <c r="Y26" s="224">
        <f>Александровск!Y26+Большесунд!Y26+Ильинка!Y26+Кадикасы!Y26+Моргауши!Y26+Москакасы!Y26+Оринино!Y26+'Сятра '!Y26+Тораево!Y26+Хорной!Y26+Чуманкасы!Y26+'Шатьма '!Y26+Юнга!Y26+Юськасы!Y26+Ярабай!Y26+Ярославка!Y26</f>
        <v>0</v>
      </c>
      <c r="Z26" s="224">
        <f>Александровск!Z26+Большесунд!Z26+Ильинка!Z26+Кадикасы!Z26+Моргауши!Z26+Москакасы!Z26+Оринино!Z26+'Сятра '!Z26+Тораево!Z26+Хорной!Z26+Чуманкасы!Z26+'Шатьма '!Z26+Юнга!Z26+Юськасы!Z26+Ярабай!Z26+Ярославка!Z26</f>
        <v>0</v>
      </c>
      <c r="AA26" s="99">
        <f>Александровск!AA26+Большесунд!AA26+Ильинка!AA26+Кадикасы!AA26+Моргауши!AA26+Москакасы!AA26+Оринино!AA26+'Сятра '!AA26+Тораево!AA26+Хорной!AA26+Чуманкасы!AA26+'Шатьма '!AA26+Юнга!AA26+Юськасы!AA26+Ярабай!AA26+Ярославка!AA26</f>
        <v>0</v>
      </c>
    </row>
    <row r="27" spans="1:27" ht="63.75">
      <c r="A27" s="151"/>
      <c r="B27" s="163" t="s">
        <v>91</v>
      </c>
      <c r="C27" s="105" t="s">
        <v>92</v>
      </c>
      <c r="D27" s="180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224">
        <f>Александровск!T27+Большесунд!T27+Ильинка!T27+Кадикасы!T27+Моргауши!T27+Москакасы!T27+Оринино!T27+'Сятра '!T27+Тораево!T27+Хорной!T27+Чуманкасы!T27+'Шатьма '!T27+Юнга!T27+Юськасы!T27+Ярабай!T27+Ярославка!T27</f>
        <v>0</v>
      </c>
      <c r="U27" s="224">
        <f>Александровск!U27+Большесунд!U27+Ильинка!U27+Кадикасы!U27+Моргауши!U27+Москакасы!U27+Оринино!U27+'Сятра '!U27+Тораево!U27+Хорной!U27+Чуманкасы!U27+'Шатьма '!U27+Юнга!U27+Юськасы!U27+Ярабай!U27+Ярославка!U27</f>
        <v>0</v>
      </c>
      <c r="V27" s="224">
        <f>Александровск!V27+Большесунд!V27+Ильинка!V27+Кадикасы!V27+Моргауши!V27+Москакасы!V27+Оринино!V27+'Сятра '!V27+Тораево!V27+Хорной!V27+Чуманкасы!V27+'Шатьма '!V27+Юнга!V27+Юськасы!V27+Ярабай!V27+Ярославка!V27</f>
        <v>0</v>
      </c>
      <c r="W27" s="224">
        <f>Александровск!W27+Большесунд!W27+Ильинка!W27+Кадикасы!W27+Моргауши!W27+Москакасы!W27+Оринино!W27+'Сятра '!W27+Тораево!W27+Хорной!W27+Чуманкасы!W27+'Шатьма '!W27+Юнга!W27+Юськасы!W27+Ярабай!W27+Ярославка!W27</f>
        <v>0</v>
      </c>
      <c r="X27" s="224">
        <f>Александровск!X27+Большесунд!X27+Ильинка!X27+Кадикасы!X27+Моргауши!X27+Москакасы!X27+Оринино!X27+'Сятра '!X27+Тораево!X27+Хорной!X27+Чуманкасы!X27+'Шатьма '!X27+Юнга!X27+Юськасы!X27+Ярабай!X27+Ярославка!X27</f>
        <v>0</v>
      </c>
      <c r="Y27" s="224">
        <f>Александровск!Y27+Большесунд!Y27+Ильинка!Y27+Кадикасы!Y27+Моргауши!Y27+Москакасы!Y27+Оринино!Y27+'Сятра '!Y27+Тораево!Y27+Хорной!Y27+Чуманкасы!Y27+'Шатьма '!Y27+Юнга!Y27+Юськасы!Y27+Ярабай!Y27+Ярославка!Y27</f>
        <v>0</v>
      </c>
      <c r="Z27" s="224">
        <f>Александровск!Z27+Большесунд!Z27+Ильинка!Z27+Кадикасы!Z27+Моргауши!Z27+Москакасы!Z27+Оринино!Z27+'Сятра '!Z27+Тораево!Z27+Хорной!Z27+Чуманкасы!Z27+'Шатьма '!Z27+Юнга!Z27+Юськасы!Z27+Ярабай!Z27+Ярославка!Z27</f>
        <v>0</v>
      </c>
      <c r="AA27" s="99">
        <f>Александровск!AA27+Большесунд!AA27+Ильинка!AA27+Кадикасы!AA27+Моргауши!AA27+Москакасы!AA27+Оринино!AA27+'Сятра '!AA27+Тораево!AA27+Хорной!AA27+Чуманкасы!AA27+'Шатьма '!AA27+Юнга!AA27+Юськасы!AA27+Ярабай!AA27+Ярославка!AA27</f>
        <v>0</v>
      </c>
    </row>
    <row r="28" spans="1:27" ht="38.25">
      <c r="A28" s="151"/>
      <c r="B28" s="163" t="s">
        <v>94</v>
      </c>
      <c r="C28" s="105" t="s">
        <v>95</v>
      </c>
      <c r="D28" s="180" t="s">
        <v>262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224">
        <f>Александровск!T28+Большесунд!T28+Ильинка!T28+Кадикасы!T28+Моргауши!T28+Москакасы!T28+Оринино!T28+'Сятра '!T28+Тораево!T28+Хорной!T28+Чуманкасы!T28+'Шатьма '!T28+Юнга!T28+Юськасы!T28+Ярабай!T28+Ярославка!T28</f>
        <v>172.70000000000002</v>
      </c>
      <c r="U28" s="224">
        <f>Александровск!U28+Большесунд!U28+Ильинка!U28+Кадикасы!U28+Моргауши!U28+Москакасы!U28+Оринино!U28+'Сятра '!U28+Тораево!U28+Хорной!U28+Чуманкасы!U28+'Шатьма '!U28+Юнга!U28+Юськасы!U28+Ярабай!U28+Ярославка!U28</f>
        <v>117.69999999999999</v>
      </c>
      <c r="V28" s="224">
        <f>Александровск!V28+Большесунд!V28+Ильинка!V28+Кадикасы!V28+Моргауши!V28+Москакасы!V28+Оринино!V28+'Сятра '!V28+Тораево!V28+Хорной!V28+Чуманкасы!V28+'Шатьма '!V28+Юнга!V28+Юськасы!V28+Ярабай!V28+Ярославка!V28</f>
        <v>386.7</v>
      </c>
      <c r="W28" s="224">
        <f>Александровск!W28+Большесунд!W28+Ильинка!W28+Кадикасы!W28+Моргауши!W28+Москакасы!W28+Оринино!W28+'Сятра '!W28+Тораево!W28+Хорной!W28+Чуманкасы!W28+'Шатьма '!W28+Юнга!W28+Юськасы!W28+Ярабай!W28+Ярославка!W28</f>
        <v>58.47</v>
      </c>
      <c r="X28" s="224">
        <f>Александровск!X28+Большесунд!X28+Ильинка!X28+Кадикасы!X28+Моргауши!X28+Москакасы!X28+Оринино!X28+'Сятра '!X28+Тораево!X28+Хорной!X28+Чуманкасы!X28+'Шатьма '!X28+Юнга!X28+Юськасы!X28+Ярабай!X28+Ярославка!X28</f>
        <v>62.528000000000006</v>
      </c>
      <c r="Y28" s="224">
        <f>Александровск!Y28+Большесунд!Y28+Ильинка!Y28+Кадикасы!Y28+Моргауши!Y28+Москакасы!Y28+Оринино!Y28+'Сятра '!Y28+Тораево!Y28+Хорной!Y28+Чуманкасы!Y28+'Шатьма '!Y28+Юнга!Y28+Юськасы!Y28+Ярабай!Y28+Ярославка!Y28</f>
        <v>66.898110000000017</v>
      </c>
      <c r="Z28" s="224">
        <f>Александровск!Z28+Большесунд!Z28+Ильинка!Z28+Кадикасы!Z28+Моргауши!Z28+Москакасы!Z28+Оринино!Z28+'Сятра '!Z28+Тораево!Z28+Хорной!Z28+Чуманкасы!Z28+'Шатьма '!Z28+Юнга!Z28+Юськасы!Z28+Ярабай!Z28+Ярославка!Z28</f>
        <v>0</v>
      </c>
      <c r="AA28" s="99">
        <f>Александровск!AA28+Большесунд!AA28+Ильинка!AA28+Кадикасы!AA28+Моргауши!AA28+Москакасы!AA28+Оринино!AA28+'Сятра '!AA28+Тораево!AA28+Хорной!AA28+Чуманкасы!AA28+'Шатьма '!AA28+Юнга!AA28+Юськасы!AA28+Ярабай!AA28+Ярославка!AA28</f>
        <v>0</v>
      </c>
    </row>
    <row r="29" spans="1:27" ht="38.25">
      <c r="A29" s="151"/>
      <c r="B29" s="163" t="s">
        <v>97</v>
      </c>
      <c r="C29" s="105" t="s">
        <v>98</v>
      </c>
      <c r="D29" s="180" t="s">
        <v>99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224">
        <f>Александровск!T29+Большесунд!T29+Ильинка!T29+Кадикасы!T29+Моргауши!T29+Москакасы!T29+Оринино!T29+'Сятра '!T29+Тораево!T29+Хорной!T29+Чуманкасы!T29+'Шатьма '!T29+Юнга!T29+Юськасы!T29+Ярабай!T29+Ярославка!T29</f>
        <v>372.00000000000006</v>
      </c>
      <c r="U29" s="224">
        <f>Александровск!U29+Большесунд!U29+Ильинка!U29+Кадикасы!U29+Моргауши!U29+Москакасы!U29+Оринино!U29+'Сятра '!U29+Тораево!U29+Хорной!U29+Чуманкасы!U29+'Шатьма '!U29+Юнга!U29+Юськасы!U29+Ярабай!U29+Ярославка!U29</f>
        <v>235.10000000000002</v>
      </c>
      <c r="V29" s="224">
        <f>Александровск!V29+Большесунд!V29+Ильинка!V29+Кадикасы!V29+Моргауши!V29+Москакасы!V29+Оринино!V29+'Сятра '!V29+Тораево!V29+Хорной!V29+Чуманкасы!V29+'Шатьма '!V29+Юнга!V29+Юськасы!V29+Ярабай!V29+Ярославка!V29</f>
        <v>585.09999999999991</v>
      </c>
      <c r="W29" s="224">
        <f>Александровск!W29+Большесунд!W29+Ильинка!W29+Кадикасы!W29+Моргауши!W29+Москакасы!W29+Оринино!W29+'Сятра '!W29+Тораево!W29+Хорной!W29+Чуманкасы!W29+'Шатьма '!W29+Юнга!W29+Юськасы!W29+Ярабай!W29+Ярославка!W29</f>
        <v>562.91499999999996</v>
      </c>
      <c r="X29" s="224">
        <f>Александровск!X29+Большесунд!X29+Ильинка!X29+Кадикасы!X29+Моргауши!X29+Москакасы!X29+Оринино!X29+'Сятра '!X29+Тораево!X29+Хорной!X29+Чуманкасы!X29+'Шатьма '!X29+Юнга!X29+Юськасы!X29+Ярабай!X29+Ярославка!X29</f>
        <v>583.35275000000001</v>
      </c>
      <c r="Y29" s="224">
        <f>Александровск!Y29+Большесунд!Y29+Ильинка!Y29+Кадикасы!Y29+Моргауши!Y29+Москакасы!Y29+Оринино!Y29+'Сятра '!Y29+Тораево!Y29+Хорной!Y29+Чуманкасы!Y29+'Шатьма '!Y29+Юнга!Y29+Юськасы!Y29+Ярабай!Y29+Ярославка!Y29</f>
        <v>628.42520750000017</v>
      </c>
      <c r="Z29" s="224">
        <f>Александровск!Z29+Большесунд!Z29+Ильинка!Z29+Кадикасы!Z29+Моргауши!Z29+Москакасы!Z29+Оринино!Z29+'Сятра '!Z29+Тораево!Z29+Хорной!Z29+Чуманкасы!Z29+'Шатьма '!Z29+Юнга!Z29+Юськасы!Z29+Ярабай!Z29+Ярославка!Z29</f>
        <v>0</v>
      </c>
      <c r="AA29" s="99">
        <f>Александровск!AA29+Большесунд!AA29+Ильинка!AA29+Кадикасы!AA29+Моргауши!AA29+Москакасы!AA29+Оринино!AA29+'Сятра '!AA29+Тораево!AA29+Хорной!AA29+Чуманкасы!AA29+'Шатьма '!AA29+Юнга!AA29+Юськасы!AA29+Ярабай!AA29+Ярославка!AA29</f>
        <v>0</v>
      </c>
    </row>
    <row r="30" spans="1:27" ht="38.25">
      <c r="A30" s="151"/>
      <c r="B30" s="163" t="s">
        <v>106</v>
      </c>
      <c r="C30" s="105" t="s">
        <v>107</v>
      </c>
      <c r="D30" s="18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224">
        <f>Александровск!T30+Большесунд!T30+Ильинка!T30+Кадикасы!T30+Моргауши!T30+Москакасы!T30+Оринино!T30+'Сятра '!T30+Тораево!T30+Хорной!T30+Чуманкасы!T30+'Шатьма '!T30+Юнга!T30+Юськасы!T30+Ярабай!T30+Ярославка!T30</f>
        <v>0</v>
      </c>
      <c r="U30" s="224">
        <f>Александровск!U30+Большесунд!U30+Ильинка!U30+Кадикасы!U30+Моргауши!U30+Москакасы!U30+Оринино!U30+'Сятра '!U30+Тораево!U30+Хорной!U30+Чуманкасы!U30+'Шатьма '!U30+Юнга!U30+Юськасы!U30+Ярабай!U30+Ярославка!U30</f>
        <v>0</v>
      </c>
      <c r="V30" s="224">
        <f>Александровск!V30+Большесунд!V30+Ильинка!V30+Кадикасы!V30+Моргауши!V30+Москакасы!V30+Оринино!V30+'Сятра '!V30+Тораево!V30+Хорной!V30+Чуманкасы!V30+'Шатьма '!V30+Юнга!V30+Юськасы!V30+Ярабай!V30+Ярославка!V30</f>
        <v>0</v>
      </c>
      <c r="W30" s="224">
        <f>Александровск!W30+Большесунд!W30+Ильинка!W30+Кадикасы!W30+Моргауши!W30+Москакасы!W30+Оринино!W30+'Сятра '!W30+Тораево!W30+Хорной!W30+Чуманкасы!W30+'Шатьма '!W30+Юнга!W30+Юськасы!W30+Ярабай!W30+Ярославка!W30</f>
        <v>0</v>
      </c>
      <c r="X30" s="224">
        <f>Александровск!X30+Большесунд!X30+Ильинка!X30+Кадикасы!X30+Моргауши!X30+Москакасы!X30+Оринино!X30+'Сятра '!X30+Тораево!X30+Хорной!X30+Чуманкасы!X30+'Шатьма '!X30+Юнга!X30+Юськасы!X30+Ярабай!X30+Ярославка!X30</f>
        <v>0</v>
      </c>
      <c r="Y30" s="224">
        <f>Александровск!Y30+Большесунд!Y30+Ильинка!Y30+Кадикасы!Y30+Моргауши!Y30+Москакасы!Y30+Оринино!Y30+'Сятра '!Y30+Тораево!Y30+Хорной!Y30+Чуманкасы!Y30+'Шатьма '!Y30+Юнга!Y30+Юськасы!Y30+Ярабай!Y30+Ярославка!Y30</f>
        <v>0</v>
      </c>
      <c r="Z30" s="224">
        <f>Александровск!Z30+Большесунд!Z30+Ильинка!Z30+Кадикасы!Z30+Моргауши!Z30+Москакасы!Z30+Оринино!Z30+'Сятра '!Z30+Тораево!Z30+Хорной!Z30+Чуманкасы!Z30+'Шатьма '!Z30+Юнга!Z30+Юськасы!Z30+Ярабай!Z30+Ярославка!Z30</f>
        <v>0</v>
      </c>
      <c r="AA30" s="99">
        <f>Александровск!AA30+Большесунд!AA30+Ильинка!AA30+Кадикасы!AA30+Моргауши!AA30+Москакасы!AA30+Оринино!AA30+'Сятра '!AA30+Тораево!AA30+Хорной!AA30+Чуманкасы!AA30+'Шатьма '!AA30+Юнга!AA30+Юськасы!AA30+Ярабай!AA30+Ярославка!AA30</f>
        <v>0</v>
      </c>
    </row>
    <row r="31" spans="1:27" ht="51">
      <c r="A31" s="151"/>
      <c r="B31" s="163" t="s">
        <v>109</v>
      </c>
      <c r="C31" s="105" t="s">
        <v>110</v>
      </c>
      <c r="D31" s="180" t="s">
        <v>111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224">
        <f>Александровск!T31+Большесунд!T31+Ильинка!T31+Кадикасы!T31+Моргауши!T31+Москакасы!T31+Оринино!T31+'Сятра '!T31+Тораево!T31+Хорной!T31+Чуманкасы!T31+'Шатьма '!T31+Юнга!T31+Юськасы!T31+Ярабай!T31+Ярославка!T31</f>
        <v>4241.0999999999995</v>
      </c>
      <c r="U31" s="224">
        <f>Александровск!U31+Большесунд!U31+Ильинка!U31+Кадикасы!U31+Моргауши!U31+Москакасы!U31+Оринино!U31+'Сятра '!U31+Тораево!U31+Хорной!U31+Чуманкасы!U31+'Шатьма '!U31+Юнга!U31+Юськасы!U31+Ярабай!U31+Ярославка!U31</f>
        <v>3997.2999999999997</v>
      </c>
      <c r="V31" s="224">
        <f>Александровск!V31+Большесунд!V31+Ильинка!V31+Кадикасы!V31+Моргауши!V31+Москакасы!V31+Оринино!V31+'Сятра '!V31+Тораево!V31+Хорной!V31+Чуманкасы!V31+'Шатьма '!V31+Юнга!V31+Юськасы!V31+Ярабай!V31+Ярославка!V31</f>
        <v>4702.1999999999989</v>
      </c>
      <c r="W31" s="224">
        <f>Александровск!W31+Большесунд!W31+Ильинка!W31+Кадикасы!W31+Моргауши!W31+Москакасы!W31+Оринино!W31+'Сятра '!W31+Тораево!W31+Хорной!W31+Чуманкасы!W31+'Шатьма '!W31+Юнга!W31+Юськасы!W31+Ярабай!W31+Ярославка!W31</f>
        <v>4827.9470000000001</v>
      </c>
      <c r="X31" s="224">
        <f>Александровск!X31+Большесунд!X31+Ильинка!X31+Кадикасы!X31+Моргауши!X31+Москакасы!X31+Оринино!X31+'Сятра '!X31+Тораево!X31+Хорной!X31+Чуманкасы!X31+'Шатьма '!X31+Юнга!X31+Юськасы!X31+Ярабай!X31+Ярославка!X31</f>
        <v>5136.1882699999996</v>
      </c>
      <c r="Y31" s="224">
        <f>Александровск!Y31+Большесунд!Y31+Ильинка!Y31+Кадикасы!Y31+Моргауши!Y31+Москакасы!Y31+Оринино!Y31+'Сятра '!Y31+Тораево!Y31+Хорной!Y31+Чуманкасы!Y31+'Шатьма '!Y31+Юнга!Y31+Юськасы!Y31+Ярабай!Y31+Ярославка!Y31</f>
        <v>5428.2008587</v>
      </c>
      <c r="Z31" s="224">
        <f>Александровск!Z31+Большесунд!Z31+Ильинка!Z31+Кадикасы!Z31+Моргауши!Z31+Москакасы!Z31+Оринино!Z31+'Сятра '!Z31+Тораево!Z31+Хорной!Z31+Чуманкасы!Z31+'Шатьма '!Z31+Юнга!Z31+Юськасы!Z31+Ярабай!Z31+Ярославка!Z31</f>
        <v>0</v>
      </c>
      <c r="AA31" s="99">
        <f>Александровск!AA31+Большесунд!AA31+Ильинка!AA31+Кадикасы!AA31+Моргауши!AA31+Москакасы!AA31+Оринино!AA31+'Сятра '!AA31+Тораево!AA31+Хорной!AA31+Чуманкасы!AA31+'Шатьма '!AA31+Юнга!AA31+Юськасы!AA31+Ярабай!AA31+Ярославка!AA31</f>
        <v>0</v>
      </c>
    </row>
    <row r="32" spans="1:27" ht="38.25">
      <c r="A32" s="151"/>
      <c r="B32" s="163" t="s">
        <v>117</v>
      </c>
      <c r="C32" s="105" t="s">
        <v>118</v>
      </c>
      <c r="D32" s="180" t="s">
        <v>111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224">
        <f>Александровск!T32+Большесунд!T32+Ильинка!T32+Кадикасы!T32+Моргауши!T32+Москакасы!T32+Оринино!T32+'Сятра '!T32+Тораево!T32+Хорной!T32+Чуманкасы!T32+'Шатьма '!T32+Юнга!T32+Юськасы!T32+Ярабай!T32+Ярославка!T32</f>
        <v>17942.800000000003</v>
      </c>
      <c r="U32" s="224">
        <f>Александровск!U32+Большесунд!U32+Ильинка!U32+Кадикасы!U32+Моргауши!U32+Москакасы!U32+Оринино!U32+'Сятра '!U32+Тораево!U32+Хорной!U32+Чуманкасы!U32+'Шатьма '!U32+Юнга!U32+Юськасы!U32+Ярабай!U32+Ярославка!U32</f>
        <v>15988.9</v>
      </c>
      <c r="V32" s="224">
        <f>Александровск!V32+Большесунд!V32+Ильинка!V32+Кадикасы!V32+Моргауши!V32+Москакасы!V32+Оринино!V32+'Сятра '!V32+Тораево!V32+Хорной!V32+Чуманкасы!V32+'Шатьма '!V32+Юнга!V32+Юськасы!V32+Ярабай!V32+Ярославка!V32</f>
        <v>17792.5</v>
      </c>
      <c r="W32" s="224">
        <f>Александровск!W32+Большесунд!W32+Ильинка!W32+Кадикасы!W32+Моргауши!W32+Москакасы!W32+Оринино!W32+'Сятра '!W32+Тораево!W32+Хорной!W32+Чуманкасы!W32+'Шатьма '!W32+Юнга!W32+Юськасы!W32+Ярабай!W32+Ярославка!W32</f>
        <v>18697.280999999999</v>
      </c>
      <c r="X32" s="224">
        <f>Александровск!X32+Большесунд!X32+Ильинка!X32+Кадикасы!X32+Моргауши!X32+Москакасы!X32+Оринино!X32+'Сятра '!X32+Тораево!X32+Хорной!X32+Чуманкасы!X32+'Шатьма '!X32+Юнга!X32+Юськасы!X32+Ярабай!X32+Ярославка!X32</f>
        <v>19943.910010000003</v>
      </c>
      <c r="Y32" s="224">
        <f>Александровск!Y32+Большесунд!Y32+Ильинка!Y32+Кадикасы!Y32+Моргауши!Y32+Москакасы!Y32+Оринино!Y32+'Сятра '!Y32+Тораево!Y32+Хорной!Y32+Чуманкасы!Y32+'Шатьма '!Y32+Юнга!Y32+Юськасы!Y32+Ярабай!Y32+Ярославка!Y32</f>
        <v>20980.5799281</v>
      </c>
      <c r="Z32" s="224">
        <f>Александровск!Z32+Большесунд!Z32+Ильинка!Z32+Кадикасы!Z32+Моргауши!Z32+Москакасы!Z32+Оринино!Z32+'Сятра '!Z32+Тораево!Z32+Хорной!Z32+Чуманкасы!Z32+'Шатьма '!Z32+Юнга!Z32+Юськасы!Z32+Ярабай!Z32+Ярославка!Z32</f>
        <v>0</v>
      </c>
      <c r="AA32" s="99">
        <f>Александровск!AA32+Большесунд!AA32+Ильинка!AA32+Кадикасы!AA32+Моргауши!AA32+Москакасы!AA32+Оринино!AA32+'Сятра '!AA32+Тораево!AA32+Хорной!AA32+Чуманкасы!AA32+'Шатьма '!AA32+Юнга!AA32+Юськасы!AA32+Ярабай!AA32+Ярославка!AA32</f>
        <v>0</v>
      </c>
    </row>
    <row r="33" spans="1:27" ht="74.25" customHeight="1">
      <c r="A33" s="151"/>
      <c r="B33" s="163" t="s">
        <v>372</v>
      </c>
      <c r="C33" s="105" t="s">
        <v>122</v>
      </c>
      <c r="D33" s="180" t="s">
        <v>111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224">
        <f>Александровск!T33+Большесунд!T33+Ильинка!T33+Кадикасы!T33+Моргауши!T33+Москакасы!T33+Оринино!T33+'Сятра '!T33+Тораево!T33+Хорной!T33+Чуманкасы!T33+'Шатьма '!T33+Юнга!T33+Юськасы!T33+Ярабай!T33+Ярославка!T33</f>
        <v>1936.3999999999999</v>
      </c>
      <c r="U33" s="224">
        <f>Александровск!U33+Большесунд!U33+Ильинка!U33+Кадикасы!U33+Моргауши!U33+Москакасы!U33+Оринино!U33+'Сятра '!U33+Тораево!U33+Хорной!U33+Чуманкасы!U33+'Шатьма '!U33+Юнга!U33+Юськасы!U33+Ярабай!U33+Ярославка!U33</f>
        <v>1848.1</v>
      </c>
      <c r="V33" s="224">
        <f>Александровск!V33+Большесунд!V33+Ильинка!V33+Кадикасы!V33+Моргауши!V33+Москакасы!V33+Оринино!V33+'Сятра '!V33+Тораево!V33+Хорной!V33+Чуманкасы!V33+'Шатьма '!V33+Юнга!V33+Юськасы!V33+Ярабай!V33+Ярославка!V33</f>
        <v>2725.9</v>
      </c>
      <c r="W33" s="224">
        <f>Александровск!W33+Большесунд!W33+Ильинка!W33+Кадикасы!W33+Моргауши!W33+Москакасы!W33+Оринино!W33+'Сятра '!W33+Тораево!W33+Хорной!W33+Чуманкасы!W33+'Шатьма '!W33+Юнга!W33+Юськасы!W33+Ярабай!W33+Ярославка!W33</f>
        <v>2897.4549999999999</v>
      </c>
      <c r="X33" s="224">
        <f>Александровск!X33+Большесунд!X33+Ильинка!X33+Кадикасы!X33+Моргауши!X33+Москакасы!X33+Оринино!X33+'Сятра '!X33+Тораево!X33+Хорной!X33+Чуманкасы!X33+'Шатьма '!X33+Юнга!X33+Юськасы!X33+Ярабай!X33+Ярославка!X33</f>
        <v>3081.0865500000004</v>
      </c>
      <c r="Y33" s="224">
        <f>Александровск!Y33+Большесунд!Y33+Ильинка!Y33+Кадикасы!Y33+Моргауши!Y33+Москакасы!Y33+Оринино!Y33+'Сятра '!Y33+Тораево!Y33+Хорной!Y33+Чуманкасы!Y33+'Шатьма '!Y33+Юнга!Y33+Юськасы!Y33+Ярабай!Y33+Ярославка!Y33</f>
        <v>3277.7467255000006</v>
      </c>
      <c r="Z33" s="224">
        <f>Александровск!Z33+Большесунд!Z33+Ильинка!Z33+Кадикасы!Z33+Моргауши!Z33+Москакасы!Z33+Оринино!Z33+'Сятра '!Z33+Тораево!Z33+Хорной!Z33+Чуманкасы!Z33+'Шатьма '!Z33+Юнга!Z33+Юськасы!Z33+Ярабай!Z33+Ярославка!Z33</f>
        <v>0</v>
      </c>
      <c r="AA33" s="99">
        <f>Александровск!AA33+Большесунд!AA33+Ильинка!AA33+Кадикасы!AA33+Моргауши!AA33+Москакасы!AA33+Оринино!AA33+'Сятра '!AA33+Тораево!AA33+Хорной!AA33+Чуманкасы!AA33+'Шатьма '!AA33+Юнга!AA33+Юськасы!AA33+Ярабай!AA33+Ярославка!AA33</f>
        <v>0</v>
      </c>
    </row>
    <row r="34" spans="1:27" ht="63.75">
      <c r="A34" s="151"/>
      <c r="B34" s="163" t="s">
        <v>126</v>
      </c>
      <c r="C34" s="105" t="s">
        <v>127</v>
      </c>
      <c r="D34" s="180" t="s">
        <v>111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224">
        <f>Александровск!T34+Большесунд!T34+Ильинка!T34+Кадикасы!T34+Моргауши!T34+Москакасы!T34+Оринино!T34+'Сятра '!T34+Тораево!T34+Хорной!T34+Чуманкасы!T34+'Шатьма '!T34+Юнга!T34+Юськасы!T34+Ярабай!T34+Ярославка!T34</f>
        <v>0</v>
      </c>
      <c r="U34" s="224">
        <f>Александровск!U34+Большесунд!U34+Ильинка!U34+Кадикасы!U34+Моргауши!U34+Москакасы!U34+Оринино!U34+'Сятра '!U34+Тораево!U34+Хорной!U34+Чуманкасы!U34+'Шатьма '!U34+Юнга!U34+Юськасы!U34+Ярабай!U34+Ярославка!U34</f>
        <v>0</v>
      </c>
      <c r="V34" s="224">
        <f>Александровск!V34+Большесунд!V34+Ильинка!V34+Кадикасы!V34+Моргауши!V34+Москакасы!V34+Оринино!V34+'Сятра '!V34+Тораево!V34+Хорной!V34+Чуманкасы!V34+'Шатьма '!V34+Юнга!V34+Юськасы!V34+Ярабай!V34+Ярославка!V34</f>
        <v>0</v>
      </c>
      <c r="W34" s="224">
        <f>Александровск!W34+Большесунд!W34+Ильинка!W34+Кадикасы!W34+Моргауши!W34+Москакасы!W34+Оринино!W34+'Сятра '!W34+Тораево!W34+Хорной!W34+Чуманкасы!W34+'Шатьма '!W34+Юнга!W34+Юськасы!W34+Ярабай!W34+Ярославка!W34</f>
        <v>0</v>
      </c>
      <c r="X34" s="224">
        <f>Александровск!X34+Большесунд!X34+Ильинка!X34+Кадикасы!X34+Моргауши!X34+Москакасы!X34+Оринино!X34+'Сятра '!X34+Тораево!X34+Хорной!X34+Чуманкасы!X34+'Шатьма '!X34+Юнга!X34+Юськасы!X34+Ярабай!X34+Ярославка!X34</f>
        <v>0</v>
      </c>
      <c r="Y34" s="224">
        <f>Александровск!Y34+Большесунд!Y34+Ильинка!Y34+Кадикасы!Y34+Моргауши!Y34+Москакасы!Y34+Оринино!Y34+'Сятра '!Y34+Тораево!Y34+Хорной!Y34+Чуманкасы!Y34+'Шатьма '!Y34+Юнга!Y34+Юськасы!Y34+Ярабай!Y34+Ярославка!Y34</f>
        <v>0</v>
      </c>
      <c r="Z34" s="224">
        <f>Александровск!Z34+Большесунд!Z34+Ильинка!Z34+Кадикасы!Z34+Моргауши!Z34+Москакасы!Z34+Оринино!Z34+'Сятра '!Z34+Тораево!Z34+Хорной!Z34+Чуманкасы!Z34+'Шатьма '!Z34+Юнга!Z34+Юськасы!Z34+Ярабай!Z34+Ярославка!Z34</f>
        <v>0</v>
      </c>
      <c r="AA34" s="99">
        <f>Александровск!AA34+Большесунд!AA34+Ильинка!AA34+Кадикасы!AA34+Моргауши!AA34+Москакасы!AA34+Оринино!AA34+'Сятра '!AA34+Тораево!AA34+Хорной!AA34+Чуманкасы!AA34+'Шатьма '!AA34+Юнга!AA34+Юськасы!AA34+Ярабай!AA34+Ярославка!AA34</f>
        <v>0</v>
      </c>
    </row>
    <row r="35" spans="1:27" ht="76.5">
      <c r="A35" s="151"/>
      <c r="B35" s="163" t="s">
        <v>129</v>
      </c>
      <c r="C35" s="105" t="s">
        <v>130</v>
      </c>
      <c r="D35" s="180" t="s">
        <v>438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224">
        <f>Александровск!T35+Большесунд!T35+Ильинка!T35+Кадикасы!T35+Моргауши!T35+Москакасы!T35+Оринино!T35+'Сятра '!T35+Тораево!T35+Хорной!T35+Чуманкасы!T35+'Шатьма '!T35+Юнга!T35+Юськасы!T35+Ярабай!T35+Ярославка!T35</f>
        <v>186</v>
      </c>
      <c r="U35" s="224">
        <f>Александровск!U35+Большесунд!U35+Ильинка!U35+Кадикасы!U35+Моргауши!U35+Москакасы!U35+Оринино!U35+'Сятра '!U35+Тораево!U35+Хорной!U35+Чуманкасы!U35+'Шатьма '!U35+Юнга!U35+Юськасы!U35+Ярабай!U35+Ярославка!U35</f>
        <v>152.4</v>
      </c>
      <c r="V35" s="224">
        <f>Александровск!V35+Большесунд!V35+Ильинка!V35+Кадикасы!V35+Моргауши!V35+Москакасы!V35+Оринино!V35+'Сятра '!V35+Тораево!V35+Хорной!V35+Чуманкасы!V35+'Шатьма '!V35+Юнга!V35+Юськасы!V35+Ярабай!V35+Ярославка!V35</f>
        <v>216.10000000000002</v>
      </c>
      <c r="W35" s="224">
        <f>Александровск!W35+Большесунд!W35+Ильинка!W35+Кадикасы!W35+Моргауши!W35+Москакасы!W35+Оринино!W35+'Сятра '!W35+Тораево!W35+Хорной!W35+Чуманкасы!W35+'Шатьма '!W35+Юнга!W35+Юськасы!W35+Ярабай!W35+Ярославка!W35</f>
        <v>230.886</v>
      </c>
      <c r="X35" s="224">
        <f>Александровск!X35+Большесунд!X35+Ильинка!X35+Кадикасы!X35+Моргауши!X35+Москакасы!X35+Оринино!X35+'Сятра '!X35+Тораево!X35+Хорной!X35+Чуманкасы!X35+'Шатьма '!X35+Юнга!X35+Юськасы!X35+Ярабай!X35+Ярославка!X35</f>
        <v>243.60592000000003</v>
      </c>
      <c r="Y35" s="224">
        <f>Александровск!Y35+Большесунд!Y35+Ильинка!Y35+Кадикасы!Y35+Моргауши!Y35+Москакасы!Y35+Оринино!Y35+'Сятра '!Y35+Тораево!Y35+Хорной!Y35+Чуманкасы!Y35+'Шатьма '!Y35+Юнга!Y35+Юськасы!Y35+Ярабай!Y35+Ярославка!Y35</f>
        <v>258.09219239999999</v>
      </c>
      <c r="Z35" s="224">
        <f>Александровск!Z35+Большесунд!Z35+Ильинка!Z35+Кадикасы!Z35+Моргауши!Z35+Москакасы!Z35+Оринино!Z35+'Сятра '!Z35+Тораево!Z35+Хорной!Z35+Чуманкасы!Z35+'Шатьма '!Z35+Юнга!Z35+Юськасы!Z35+Ярабай!Z35+Ярославка!Z35</f>
        <v>0</v>
      </c>
      <c r="AA35" s="99">
        <f>Александровск!AA35+Большесунд!AA35+Ильинка!AA35+Кадикасы!AA35+Моргауши!AA35+Москакасы!AA35+Оринино!AA35+'Сятра '!AA35+Тораево!AA35+Хорной!AA35+Чуманкасы!AA35+'Шатьма '!AA35+Юнга!AA35+Юськасы!AA35+Ярабай!AA35+Ярославка!AA35</f>
        <v>0</v>
      </c>
    </row>
    <row r="36" spans="1:27" ht="51">
      <c r="A36" s="151"/>
      <c r="B36" s="163" t="s">
        <v>133</v>
      </c>
      <c r="C36" s="105" t="s">
        <v>134</v>
      </c>
      <c r="D36" s="18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224">
        <f>Александровск!T36+Большесунд!T36+Ильинка!T36+Кадикасы!T36+Моргауши!T36+Москакасы!T36+Оринино!T36+'Сятра '!T36+Тораево!T36+Хорной!T36+Чуманкасы!T36+'Шатьма '!T36+Юнга!T36+Юськасы!T36+Ярабай!T36+Ярославка!T36</f>
        <v>0</v>
      </c>
      <c r="U36" s="224">
        <f>Александровск!U36+Большесунд!U36+Ильинка!U36+Кадикасы!U36+Моргауши!U36+Москакасы!U36+Оринино!U36+'Сятра '!U36+Тораево!U36+Хорной!U36+Чуманкасы!U36+'Шатьма '!U36+Юнга!U36+Юськасы!U36+Ярабай!U36+Ярославка!U36</f>
        <v>0</v>
      </c>
      <c r="V36" s="224">
        <f>Александровск!V36+Большесунд!V36+Ильинка!V36+Кадикасы!V36+Моргауши!V36+Москакасы!V36+Оринино!V36+'Сятра '!V36+Тораево!V36+Хорной!V36+Чуманкасы!V36+'Шатьма '!V36+Юнга!V36+Юськасы!V36+Ярабай!V36+Ярославка!V36</f>
        <v>0</v>
      </c>
      <c r="W36" s="224">
        <f>Александровск!W36+Большесунд!W36+Ильинка!W36+Кадикасы!W36+Моргауши!W36+Москакасы!W36+Оринино!W36+'Сятра '!W36+Тораево!W36+Хорной!W36+Чуманкасы!W36+'Шатьма '!W36+Юнга!W36+Юськасы!W36+Ярабай!W36+Ярославка!W36</f>
        <v>0</v>
      </c>
      <c r="X36" s="224">
        <f>Александровск!X36+Большесунд!X36+Ильинка!X36+Кадикасы!X36+Моргауши!X36+Москакасы!X36+Оринино!X36+'Сятра '!X36+Тораево!X36+Хорной!X36+Чуманкасы!X36+'Шатьма '!X36+Юнга!X36+Юськасы!X36+Ярабай!X36+Ярославка!X36</f>
        <v>0</v>
      </c>
      <c r="Y36" s="224">
        <f>Александровск!Y36+Большесунд!Y36+Ильинка!Y36+Кадикасы!Y36+Моргауши!Y36+Москакасы!Y36+Оринино!Y36+'Сятра '!Y36+Тораево!Y36+Хорной!Y36+Чуманкасы!Y36+'Шатьма '!Y36+Юнга!Y36+Юськасы!Y36+Ярабай!Y36+Ярославка!Y36</f>
        <v>0</v>
      </c>
      <c r="Z36" s="224">
        <f>Александровск!Z36+Большесунд!Z36+Ильинка!Z36+Кадикасы!Z36+Моргауши!Z36+Москакасы!Z36+Оринино!Z36+'Сятра '!Z36+Тораево!Z36+Хорной!Z36+Чуманкасы!Z36+'Шатьма '!Z36+Юнга!Z36+Юськасы!Z36+Ярабай!Z36+Ярославка!Z36</f>
        <v>0</v>
      </c>
      <c r="AA36" s="99">
        <f>Александровск!AA36+Большесунд!AA36+Ильинка!AA36+Кадикасы!AA36+Моргауши!AA36+Москакасы!AA36+Оринино!AA36+'Сятра '!AA36+Тораево!AA36+Хорной!AA36+Чуманкасы!AA36+'Шатьма '!AA36+Юнга!AA36+Юськасы!AA36+Ярабай!AA36+Ярославка!AA36</f>
        <v>0</v>
      </c>
    </row>
    <row r="37" spans="1:27" ht="51">
      <c r="A37" s="151"/>
      <c r="B37" s="163" t="s">
        <v>139</v>
      </c>
      <c r="C37" s="105" t="s">
        <v>140</v>
      </c>
      <c r="D37" s="18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224">
        <f>Александровск!T37+Большесунд!T37+Ильинка!T37+Кадикасы!T37+Моргауши!T37+Москакасы!T37+Оринино!T37+'Сятра '!T37+Тораево!T37+Хорной!T37+Чуманкасы!T37+'Шатьма '!T37+Юнга!T37+Юськасы!T37+Ярабай!T37+Ярославка!T37</f>
        <v>0</v>
      </c>
      <c r="U37" s="224">
        <f>Александровск!U37+Большесунд!U37+Ильинка!U37+Кадикасы!U37+Моргауши!U37+Москакасы!U37+Оринино!U37+'Сятра '!U37+Тораево!U37+Хорной!U37+Чуманкасы!U37+'Шатьма '!U37+Юнга!U37+Юськасы!U37+Ярабай!U37+Ярославка!U37</f>
        <v>0</v>
      </c>
      <c r="V37" s="224">
        <f>Александровск!V37+Большесунд!V37+Ильинка!V37+Кадикасы!V37+Моргауши!V37+Москакасы!V37+Оринино!V37+'Сятра '!V37+Тораево!V37+Хорной!V37+Чуманкасы!V37+'Шатьма '!V37+Юнга!V37+Юськасы!V37+Ярабай!V37+Ярославка!V37</f>
        <v>0</v>
      </c>
      <c r="W37" s="224">
        <f>Александровск!W37+Большесунд!W37+Ильинка!W37+Кадикасы!W37+Моргауши!W37+Москакасы!W37+Оринино!W37+'Сятра '!W37+Тораево!W37+Хорной!W37+Чуманкасы!W37+'Шатьма '!W37+Юнга!W37+Юськасы!W37+Ярабай!W37+Ярославка!W37</f>
        <v>0</v>
      </c>
      <c r="X37" s="224">
        <f>Александровск!X37+Большесунд!X37+Ильинка!X37+Кадикасы!X37+Моргауши!X37+Москакасы!X37+Оринино!X37+'Сятра '!X37+Тораево!X37+Хорной!X37+Чуманкасы!X37+'Шатьма '!X37+Юнга!X37+Юськасы!X37+Ярабай!X37+Ярославка!X37</f>
        <v>0</v>
      </c>
      <c r="Y37" s="224">
        <f>Александровск!Y37+Большесунд!Y37+Ильинка!Y37+Кадикасы!Y37+Моргауши!Y37+Москакасы!Y37+Оринино!Y37+'Сятра '!Y37+Тораево!Y37+Хорной!Y37+Чуманкасы!Y37+'Шатьма '!Y37+Юнга!Y37+Юськасы!Y37+Ярабай!Y37+Ярославка!Y37</f>
        <v>0</v>
      </c>
      <c r="Z37" s="224">
        <f>Александровск!Z37+Большесунд!Z37+Ильинка!Z37+Кадикасы!Z37+Моргауши!Z37+Москакасы!Z37+Оринино!Z37+'Сятра '!Z37+Тораево!Z37+Хорной!Z37+Чуманкасы!Z37+'Шатьма '!Z37+Юнга!Z37+Юськасы!Z37+Ярабай!Z37+Ярославка!Z37</f>
        <v>0</v>
      </c>
      <c r="AA37" s="99">
        <f>Александровск!AA37+Большесунд!AA37+Ильинка!AA37+Кадикасы!AA37+Моргауши!AA37+Москакасы!AA37+Оринино!AA37+'Сятра '!AA37+Тораево!AA37+Хорной!AA37+Чуманкасы!AA37+'Шатьма '!AA37+Юнга!AA37+Юськасы!AA37+Ярабай!AA37+Ярославка!AA37</f>
        <v>0</v>
      </c>
    </row>
    <row r="38" spans="1:27" ht="25.5">
      <c r="A38" s="151"/>
      <c r="B38" s="163" t="s">
        <v>142</v>
      </c>
      <c r="C38" s="105" t="s">
        <v>143</v>
      </c>
      <c r="D38" s="18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224">
        <f>Александровск!T38+Большесунд!T38+Ильинка!T38+Кадикасы!T38+Моргауши!T38+Москакасы!T38+Оринино!T38+'Сятра '!T38+Тораево!T38+Хорной!T38+Чуманкасы!T38+'Шатьма '!T38+Юнга!T38+Юськасы!T38+Ярабай!T38+Ярославка!T38</f>
        <v>0</v>
      </c>
      <c r="U38" s="224">
        <f>Александровск!U38+Большесунд!U38+Ильинка!U38+Кадикасы!U38+Моргауши!U38+Москакасы!U38+Оринино!U38+'Сятра '!U38+Тораево!U38+Хорной!U38+Чуманкасы!U38+'Шатьма '!U38+Юнга!U38+Юськасы!U38+Ярабай!U38+Ярославка!U38</f>
        <v>0</v>
      </c>
      <c r="V38" s="224">
        <f>Александровск!V38+Большесунд!V38+Ильинка!V38+Кадикасы!V38+Моргауши!V38+Москакасы!V38+Оринино!V38+'Сятра '!V38+Тораево!V38+Хорной!V38+Чуманкасы!V38+'Шатьма '!V38+Юнга!V38+Юськасы!V38+Ярабай!V38+Ярославка!V38</f>
        <v>0</v>
      </c>
      <c r="W38" s="224">
        <f>Александровск!W38+Большесунд!W38+Ильинка!W38+Кадикасы!W38+Моргауши!W38+Москакасы!W38+Оринино!W38+'Сятра '!W38+Тораево!W38+Хорной!W38+Чуманкасы!W38+'Шатьма '!W38+Юнга!W38+Юськасы!W38+Ярабай!W38+Ярославка!W38</f>
        <v>0</v>
      </c>
      <c r="X38" s="224">
        <f>Александровск!X38+Большесунд!X38+Ильинка!X38+Кадикасы!X38+Моргауши!X38+Москакасы!X38+Оринино!X38+'Сятра '!X38+Тораево!X38+Хорной!X38+Чуманкасы!X38+'Шатьма '!X38+Юнга!X38+Юськасы!X38+Ярабай!X38+Ярославка!X38</f>
        <v>0</v>
      </c>
      <c r="Y38" s="224">
        <f>Александровск!Y38+Большесунд!Y38+Ильинка!Y38+Кадикасы!Y38+Моргауши!Y38+Москакасы!Y38+Оринино!Y38+'Сятра '!Y38+Тораево!Y38+Хорной!Y38+Чуманкасы!Y38+'Шатьма '!Y38+Юнга!Y38+Юськасы!Y38+Ярабай!Y38+Ярославка!Y38</f>
        <v>0</v>
      </c>
      <c r="Z38" s="224">
        <f>Александровск!Z38+Большесунд!Z38+Ильинка!Z38+Кадикасы!Z38+Моргауши!Z38+Москакасы!Z38+Оринино!Z38+'Сятра '!Z38+Тораево!Z38+Хорной!Z38+Чуманкасы!Z38+'Шатьма '!Z38+Юнга!Z38+Юськасы!Z38+Ярабай!Z38+Ярославка!Z38</f>
        <v>0</v>
      </c>
      <c r="AA38" s="99">
        <f>Александровск!AA38+Большесунд!AA38+Ильинка!AA38+Кадикасы!AA38+Моргауши!AA38+Москакасы!AA38+Оринино!AA38+'Сятра '!AA38+Тораево!AA38+Хорной!AA38+Чуманкасы!AA38+'Шатьма '!AA38+Юнга!AA38+Юськасы!AA38+Ярабай!AA38+Ярославка!AA38</f>
        <v>0</v>
      </c>
    </row>
    <row r="39" spans="1:27" ht="25.5">
      <c r="A39" s="151"/>
      <c r="B39" s="163" t="s">
        <v>145</v>
      </c>
      <c r="C39" s="105" t="s">
        <v>146</v>
      </c>
      <c r="D39" s="18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224">
        <f>Александровск!T39+Большесунд!T39+Ильинка!T39+Кадикасы!T39+Моргауши!T39+Москакасы!T39+Оринино!T39+'Сятра '!T39+Тораево!T39+Хорной!T39+Чуманкасы!T39+'Шатьма '!T39+Юнга!T39+Юськасы!T39+Ярабай!T39+Ярославка!T39</f>
        <v>0</v>
      </c>
      <c r="U39" s="224">
        <f>Александровск!U39+Большесунд!U39+Ильинка!U39+Кадикасы!U39+Моргауши!U39+Москакасы!U39+Оринино!U39+'Сятра '!U39+Тораево!U39+Хорной!U39+Чуманкасы!U39+'Шатьма '!U39+Юнга!U39+Юськасы!U39+Ярабай!U39+Ярославка!U39</f>
        <v>0</v>
      </c>
      <c r="V39" s="224">
        <f>Александровск!V39+Большесунд!V39+Ильинка!V39+Кадикасы!V39+Моргауши!V39+Москакасы!V39+Оринино!V39+'Сятра '!V39+Тораево!V39+Хорной!V39+Чуманкасы!V39+'Шатьма '!V39+Юнга!V39+Юськасы!V39+Ярабай!V39+Ярославка!V39</f>
        <v>0</v>
      </c>
      <c r="W39" s="224">
        <f>Александровск!W39+Большесунд!W39+Ильинка!W39+Кадикасы!W39+Моргауши!W39+Москакасы!W39+Оринино!W39+'Сятра '!W39+Тораево!W39+Хорной!W39+Чуманкасы!W39+'Шатьма '!W39+Юнга!W39+Юськасы!W39+Ярабай!W39+Ярославка!W39</f>
        <v>0</v>
      </c>
      <c r="X39" s="224">
        <f>Александровск!X39+Большесунд!X39+Ильинка!X39+Кадикасы!X39+Моргауши!X39+Москакасы!X39+Оринино!X39+'Сятра '!X39+Тораево!X39+Хорной!X39+Чуманкасы!X39+'Шатьма '!X39+Юнга!X39+Юськасы!X39+Ярабай!X39+Ярославка!X39</f>
        <v>0</v>
      </c>
      <c r="Y39" s="224">
        <f>Александровск!Y39+Большесунд!Y39+Ильинка!Y39+Кадикасы!Y39+Моргауши!Y39+Москакасы!Y39+Оринино!Y39+'Сятра '!Y39+Тораево!Y39+Хорной!Y39+Чуманкасы!Y39+'Шатьма '!Y39+Юнга!Y39+Юськасы!Y39+Ярабай!Y39+Ярославка!Y39</f>
        <v>0</v>
      </c>
      <c r="Z39" s="224">
        <f>Александровск!Z39+Большесунд!Z39+Ильинка!Z39+Кадикасы!Z39+Моргауши!Z39+Москакасы!Z39+Оринино!Z39+'Сятра '!Z39+Тораево!Z39+Хорной!Z39+Чуманкасы!Z39+'Шатьма '!Z39+Юнга!Z39+Юськасы!Z39+Ярабай!Z39+Ярославка!Z39</f>
        <v>0</v>
      </c>
      <c r="AA39" s="99">
        <f>Александровск!AA39+Большесунд!AA39+Ильинка!AA39+Кадикасы!AA39+Моргауши!AA39+Москакасы!AA39+Оринино!AA39+'Сятра '!AA39+Тораево!AA39+Хорной!AA39+Чуманкасы!AA39+'Шатьма '!AA39+Юнга!AA39+Юськасы!AA39+Ярабай!AA39+Ярославка!AA39</f>
        <v>0</v>
      </c>
    </row>
    <row r="40" spans="1:27" ht="76.5">
      <c r="A40" s="151"/>
      <c r="B40" s="163" t="s">
        <v>148</v>
      </c>
      <c r="C40" s="105" t="s">
        <v>149</v>
      </c>
      <c r="D40" s="180" t="s">
        <v>150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224">
        <f>Александровск!T40+Большесунд!T40+Ильинка!T40+Кадикасы!T40+Моргауши!T40+Москакасы!T40+Оринино!T40+'Сятра '!T40+Тораево!T40+Хорной!T40+Чуманкасы!T40+'Шатьма '!T40+Юнга!T40+Юськасы!T40+Ярабай!T40+Ярославка!T40</f>
        <v>3831.8000000000006</v>
      </c>
      <c r="U40" s="224">
        <f>Александровск!U40+Большесунд!U40+Ильинка!U40+Кадикасы!U40+Моргауши!U40+Москакасы!U40+Оринино!U40+'Сятра '!U40+Тораево!U40+Хорной!U40+Чуманкасы!U40+'Шатьма '!U40+Юнга!U40+Юськасы!U40+Ярабай!U40+Ярославка!U40</f>
        <v>2983.2000000000003</v>
      </c>
      <c r="V40" s="224">
        <f>Александровск!V40+Большесунд!V40+Ильинка!V40+Кадикасы!V40+Моргауши!V40+Москакасы!V40+Оринино!V40+'Сятра '!V40+Тораево!V40+Хорной!V40+Чуманкасы!V40+'Шатьма '!V40+Юнга!V40+Юськасы!V40+Ярабай!V40+Ярославка!V40</f>
        <v>4616.3999999999996</v>
      </c>
      <c r="W40" s="224">
        <f>Александровск!W40+Большесунд!W40+Ильинка!W40+Кадикасы!W40+Моргауши!W40+Москакасы!W40+Оринино!W40+'Сятра '!W40+Тораево!W40+Хорной!W40+Чуманкасы!W40+'Шатьма '!W40+Юнга!W40+Юськасы!W40+Ярабай!W40+Ярославка!W40</f>
        <v>4679.2209999999995</v>
      </c>
      <c r="X40" s="224">
        <f>Александровск!X40+Большесунд!X40+Ильинка!X40+Кадикасы!X40+Моргауши!X40+Москакасы!X40+Оринино!X40+'Сятра '!X40+Тораево!X40+Хорной!X40+Чуманкасы!X40+'Шатьма '!X40+Юнга!X40+Юськасы!X40+Ярабай!X40+Ярославка!X40</f>
        <v>4946.1807100000015</v>
      </c>
      <c r="Y40" s="224">
        <f>Александровск!Y40+Большесунд!Y40+Ильинка!Y40+Кадикасы!Y40+Моргауши!Y40+Москакасы!Y40+Оринино!Y40+'Сятра '!Y40+Тораево!Y40+Хорной!Y40+Чуманкасы!Y40+'Шатьма '!Y40+Юнга!Y40+Юськасы!Y40+Ярабай!Y40+Ярославка!Y40</f>
        <v>5242.4640850999995</v>
      </c>
      <c r="Z40" s="224">
        <f>Александровск!Z40+Большесунд!Z40+Ильинка!Z40+Кадикасы!Z40+Моргауши!Z40+Москакасы!Z40+Оринино!Z40+'Сятра '!Z40+Тораево!Z40+Хорной!Z40+Чуманкасы!Z40+'Шатьма '!Z40+Юнга!Z40+Юськасы!Z40+Ярабай!Z40+Ярославка!Z40</f>
        <v>0</v>
      </c>
      <c r="AA40" s="99">
        <f>Александровск!AA40+Большесунд!AA40+Ильинка!AA40+Кадикасы!AA40+Моргауши!AA40+Москакасы!AA40+Оринино!AA40+'Сятра '!AA40+Тораево!AA40+Хорной!AA40+Чуманкасы!AA40+'Шатьма '!AA40+Юнга!AA40+Юськасы!AA40+Ярабай!AA40+Ярославка!AA40</f>
        <v>0</v>
      </c>
    </row>
    <row r="41" spans="1:27" ht="101.25" customHeight="1">
      <c r="A41" s="151"/>
      <c r="B41" s="163" t="s">
        <v>373</v>
      </c>
      <c r="C41" s="105" t="s">
        <v>154</v>
      </c>
      <c r="D41" s="180" t="s">
        <v>242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224">
        <f>Александровск!T41+Большесунд!T41+Ильинка!T41+Кадикасы!T41+Моргауши!T41+Москакасы!T41+Оринино!T41+'Сятра '!T41+Тораево!T41+Хорной!T41+Чуманкасы!T41+'Шатьма '!T41+Юнга!T41+Юськасы!T41+Ярабай!T41+Ярославка!T41</f>
        <v>1700.8</v>
      </c>
      <c r="U41" s="224">
        <f>Александровск!U41+Большесунд!U41+Ильинка!U41+Кадикасы!U41+Моргауши!U41+Москакасы!U41+Оринино!U41+'Сятра '!U41+Тораево!U41+Хорной!U41+Чуманкасы!U41+'Шатьма '!U41+Юнга!U41+Юськасы!U41+Ярабай!U41+Ярославка!U41</f>
        <v>633.60000000000014</v>
      </c>
      <c r="V41" s="224">
        <f>Александровск!V41+Большесунд!V41+Ильинка!V41+Кадикасы!V41+Моргауши!V41+Москакасы!V41+Оринино!V41+'Сятра '!V41+Тораево!V41+Хорной!V41+Чуманкасы!V41+'Шатьма '!V41+Юнга!V41+Юськасы!V41+Ярабай!V41+Ярославка!V41</f>
        <v>1908.6</v>
      </c>
      <c r="W41" s="224">
        <f>Александровск!W41+Большесунд!W41+Ильинка!W41+Кадикасы!W41+Моргауши!W41+Москакасы!W41+Оринино!W41+'Сятра '!W41+Тораево!W41+Хорной!W41+Чуманкасы!W41+'Шатьма '!W41+Юнга!W41+Юськасы!W41+Ярабай!W41+Ярославка!W41</f>
        <v>1830.8039999999999</v>
      </c>
      <c r="X41" s="224">
        <f>Александровск!X41+Большесунд!X41+Ильинка!X41+Кадикасы!X41+Моргауши!X41+Москакасы!X41+Оринино!X41+'Сятра '!X41+Тораево!X41+Хорной!X41+Чуманкасы!X41+'Шатьма '!X41+Юнга!X41+Юськасы!X41+Ярабай!X41+Ярославка!X41</f>
        <v>1935.1058400000004</v>
      </c>
      <c r="Y41" s="224">
        <f>Александровск!Y41+Большесунд!Y41+Ильинка!Y41+Кадикасы!Y41+Моргауши!Y41+Москакасы!Y41+Оринино!Y41+'Сятра '!Y41+Тораево!Y41+Хорной!Y41+Чуманкасы!Y41+'Шатьма '!Y41+Юнга!Y41+Юськасы!Y41+Ярабай!Y41+Ярославка!Y41</f>
        <v>2062.5507904000001</v>
      </c>
      <c r="Z41" s="224">
        <f>Александровск!Z41+Большесунд!Z41+Ильинка!Z41+Кадикасы!Z41+Моргауши!Z41+Москакасы!Z41+Оринино!Z41+'Сятра '!Z41+Тораево!Z41+Хорной!Z41+Чуманкасы!Z41+'Шатьма '!Z41+Юнга!Z41+Юськасы!Z41+Ярабай!Z41+Ярославка!Z41</f>
        <v>0</v>
      </c>
      <c r="AA41" s="99">
        <f>Александровск!AA41+Большесунд!AA41+Ильинка!AA41+Кадикасы!AA41+Моргауши!AA41+Москакасы!AA41+Оринино!AA41+'Сятра '!AA41+Тораево!AA41+Хорной!AA41+Чуманкасы!AA41+'Шатьма '!AA41+Юнга!AA41+Юськасы!AA41+Ярабай!AA41+Ярославка!AA41</f>
        <v>0</v>
      </c>
    </row>
    <row r="42" spans="1:27" ht="38.25">
      <c r="A42" s="151"/>
      <c r="B42" s="163" t="s">
        <v>156</v>
      </c>
      <c r="C42" s="105" t="s">
        <v>157</v>
      </c>
      <c r="D42" s="180" t="s">
        <v>150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224">
        <f>Александровск!T42+Большесунд!T42+Ильинка!T42+Кадикасы!T42+Моргауши!T42+Москакасы!T42+Оринино!T42+'Сятра '!T42+Тораево!T42+Хорной!T42+Чуманкасы!T42+'Шатьма '!T42+Юнга!T42+Юськасы!T42+Ярабай!T42+Ярославка!T42</f>
        <v>3948.7999999999997</v>
      </c>
      <c r="U42" s="224">
        <f>Александровск!U42+Большесунд!U42+Ильинка!U42+Кадикасы!U42+Моргауши!U42+Москакасы!U42+Оринино!U42+'Сятра '!U42+Тораево!U42+Хорной!U42+Чуманкасы!U42+'Шатьма '!U42+Юнга!U42+Юськасы!U42+Ярабай!U42+Ярославка!U42</f>
        <v>3327.3</v>
      </c>
      <c r="V42" s="224">
        <f>Александровск!V42+Большесунд!V42+Ильинка!V42+Кадикасы!V42+Моргауши!V42+Москакасы!V42+Оринино!V42+'Сятра '!V42+Тораево!V42+Хорной!V42+Чуманкасы!V42+'Шатьма '!V42+Юнга!V42+Юськасы!V42+Ярабай!V42+Ярославка!V42</f>
        <v>3711.8999999999996</v>
      </c>
      <c r="W42" s="224">
        <f>Александровск!W42+Большесунд!W42+Ильинка!W42+Кадикасы!W42+Моргауши!W42+Москакасы!W42+Оринино!W42+'Сятра '!W42+Тораево!W42+Хорной!W42+Чуманкасы!W42+'Шатьма '!W42+Юнга!W42+Юськасы!W42+Ярабай!W42+Ярославка!W42</f>
        <v>3948.4659999999999</v>
      </c>
      <c r="X42" s="224">
        <f>Александровск!X42+Большесунд!X42+Ильинка!X42+Кадикасы!X42+Моргауши!X42+Москакасы!X42+Оринино!X42+'Сятра '!X42+Тораево!X42+Хорной!X42+Чуманкасы!X42+'Шатьма '!X42+Юнга!X42+Юськасы!X42+Ярабай!X42+Ярославка!X42</f>
        <v>4174.8457600000002</v>
      </c>
      <c r="Y42" s="224">
        <f>Александровск!Y42+Большесунд!Y42+Ильинка!Y42+Кадикасы!Y42+Моргауши!Y42+Москакасы!Y42+Оринино!Y42+'Сятра '!Y42+Тораево!Y42+Хорной!Y42+Чуманкасы!Y42+'Шатьма '!Y42+Юнга!Y42+Юськасы!Y42+Ярабай!Y42+Ярославка!Y42</f>
        <v>4443.0810156000007</v>
      </c>
      <c r="Z42" s="224">
        <f>Александровск!Z42+Большесунд!Z42+Ильинка!Z42+Кадикасы!Z42+Моргауши!Z42+Москакасы!Z42+Оринино!Z42+'Сятра '!Z42+Тораево!Z42+Хорной!Z42+Чуманкасы!Z42+'Шатьма '!Z42+Юнга!Z42+Юськасы!Z42+Ярабай!Z42+Ярославка!Z42</f>
        <v>0</v>
      </c>
      <c r="AA42" s="99">
        <f>Александровск!AA42+Большесунд!AA42+Ильинка!AA42+Кадикасы!AA42+Моргауши!AA42+Москакасы!AA42+Оринино!AA42+'Сятра '!AA42+Тораево!AA42+Хорной!AA42+Чуманкасы!AA42+'Шатьма '!AA42+Юнга!AA42+Юськасы!AA42+Ярабай!AA42+Ярославка!AA42</f>
        <v>0</v>
      </c>
    </row>
    <row r="43" spans="1:27" ht="25.5">
      <c r="A43" s="151"/>
      <c r="B43" s="163" t="s">
        <v>159</v>
      </c>
      <c r="C43" s="105" t="s">
        <v>160</v>
      </c>
      <c r="D43" s="18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224">
        <f>Александровск!T43+Большесунд!T43+Ильинка!T43+Кадикасы!T43+Моргауши!T43+Москакасы!T43+Оринино!T43+'Сятра '!T43+Тораево!T43+Хорной!T43+Чуманкасы!T43+'Шатьма '!T43+Юнга!T43+Юськасы!T43+Ярабай!T43+Ярославка!T43</f>
        <v>0</v>
      </c>
      <c r="U43" s="224">
        <f>Александровск!U43+Большесунд!U43+Ильинка!U43+Кадикасы!U43+Моргауши!U43+Москакасы!U43+Оринино!U43+'Сятра '!U43+Тораево!U43+Хорной!U43+Чуманкасы!U43+'Шатьма '!U43+Юнга!U43+Юськасы!U43+Ярабай!U43+Ярославка!U43</f>
        <v>0</v>
      </c>
      <c r="V43" s="224">
        <f>Александровск!V43+Большесунд!V43+Ильинка!V43+Кадикасы!V43+Моргауши!V43+Москакасы!V43+Оринино!V43+'Сятра '!V43+Тораево!V43+Хорной!V43+Чуманкасы!V43+'Шатьма '!V43+Юнга!V43+Юськасы!V43+Ярабай!V43+Ярославка!V43</f>
        <v>0</v>
      </c>
      <c r="W43" s="224">
        <f>Александровск!W43+Большесунд!W43+Ильинка!W43+Кадикасы!W43+Моргауши!W43+Москакасы!W43+Оринино!W43+'Сятра '!W43+Тораево!W43+Хорной!W43+Чуманкасы!W43+'Шатьма '!W43+Юнга!W43+Юськасы!W43+Ярабай!W43+Ярославка!W43</f>
        <v>0</v>
      </c>
      <c r="X43" s="224">
        <f>Александровск!X43+Большесунд!X43+Ильинка!X43+Кадикасы!X43+Моргауши!X43+Москакасы!X43+Оринино!X43+'Сятра '!X43+Тораево!X43+Хорной!X43+Чуманкасы!X43+'Шатьма '!X43+Юнга!X43+Юськасы!X43+Ярабай!X43+Ярославка!X43</f>
        <v>0</v>
      </c>
      <c r="Y43" s="224">
        <f>Александровск!Y43+Большесунд!Y43+Ильинка!Y43+Кадикасы!Y43+Моргауши!Y43+Москакасы!Y43+Оринино!Y43+'Сятра '!Y43+Тораево!Y43+Хорной!Y43+Чуманкасы!Y43+'Шатьма '!Y43+Юнга!Y43+Юськасы!Y43+Ярабай!Y43+Ярославка!Y43</f>
        <v>0</v>
      </c>
      <c r="Z43" s="224">
        <f>Александровск!Z43+Большесунд!Z43+Ильинка!Z43+Кадикасы!Z43+Моргауши!Z43+Москакасы!Z43+Оринино!Z43+'Сятра '!Z43+Тораево!Z43+Хорной!Z43+Чуманкасы!Z43+'Шатьма '!Z43+Юнга!Z43+Юськасы!Z43+Ярабай!Z43+Ярославка!Z43</f>
        <v>0</v>
      </c>
      <c r="AA43" s="99">
        <f>Александровск!AA43+Большесунд!AA43+Ильинка!AA43+Кадикасы!AA43+Моргауши!AA43+Москакасы!AA43+Оринино!AA43+'Сятра '!AA43+Тораево!AA43+Хорной!AA43+Чуманкасы!AA43+'Шатьма '!AA43+Юнга!AA43+Юськасы!AA43+Ярабай!AA43+Ярославка!AA43</f>
        <v>0</v>
      </c>
    </row>
    <row r="44" spans="1:27" ht="63.75">
      <c r="A44" s="151"/>
      <c r="B44" s="163" t="s">
        <v>162</v>
      </c>
      <c r="C44" s="105" t="s">
        <v>163</v>
      </c>
      <c r="D44" s="18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224">
        <f>Александровск!T44+Большесунд!T44+Ильинка!T44+Кадикасы!T44+Моргауши!T44+Москакасы!T44+Оринино!T44+'Сятра '!T44+Тораево!T44+Хорной!T44+Чуманкасы!T44+'Шатьма '!T44+Юнга!T44+Юськасы!T44+Ярабай!T44+Ярославка!T44</f>
        <v>0</v>
      </c>
      <c r="U44" s="224">
        <f>Александровск!U44+Большесунд!U44+Ильинка!U44+Кадикасы!U44+Моргауши!U44+Москакасы!U44+Оринино!U44+'Сятра '!U44+Тораево!U44+Хорной!U44+Чуманкасы!U44+'Шатьма '!U44+Юнга!U44+Юськасы!U44+Ярабай!U44+Ярославка!U44</f>
        <v>0</v>
      </c>
      <c r="V44" s="224">
        <f>Александровск!V44+Большесунд!V44+Ильинка!V44+Кадикасы!V44+Моргауши!V44+Москакасы!V44+Оринино!V44+'Сятра '!V44+Тораево!V44+Хорной!V44+Чуманкасы!V44+'Шатьма '!V44+Юнга!V44+Юськасы!V44+Ярабай!V44+Ярославка!V44</f>
        <v>0</v>
      </c>
      <c r="W44" s="224">
        <f>Александровск!W44+Большесунд!W44+Ильинка!W44+Кадикасы!W44+Моргауши!W44+Москакасы!W44+Оринино!W44+'Сятра '!W44+Тораево!W44+Хорной!W44+Чуманкасы!W44+'Шатьма '!W44+Юнга!W44+Юськасы!W44+Ярабай!W44+Ярославка!W44</f>
        <v>0</v>
      </c>
      <c r="X44" s="224">
        <f>Александровск!X44+Большесунд!X44+Ильинка!X44+Кадикасы!X44+Моргауши!X44+Москакасы!X44+Оринино!X44+'Сятра '!X44+Тораево!X44+Хорной!X44+Чуманкасы!X44+'Шатьма '!X44+Юнга!X44+Юськасы!X44+Ярабай!X44+Ярославка!X44</f>
        <v>0</v>
      </c>
      <c r="Y44" s="224">
        <f>Александровск!Y44+Большесунд!Y44+Ильинка!Y44+Кадикасы!Y44+Моргауши!Y44+Москакасы!Y44+Оринино!Y44+'Сятра '!Y44+Тораево!Y44+Хорной!Y44+Чуманкасы!Y44+'Шатьма '!Y44+Юнга!Y44+Юськасы!Y44+Ярабай!Y44+Ярославка!Y44</f>
        <v>0</v>
      </c>
      <c r="Z44" s="224">
        <f>Александровск!Z44+Большесунд!Z44+Ильинка!Z44+Кадикасы!Z44+Моргауши!Z44+Москакасы!Z44+Оринино!Z44+'Сятра '!Z44+Тораево!Z44+Хорной!Z44+Чуманкасы!Z44+'Шатьма '!Z44+Юнга!Z44+Юськасы!Z44+Ярабай!Z44+Ярославка!Z44</f>
        <v>0</v>
      </c>
      <c r="AA44" s="99">
        <f>Александровск!AA44+Большесунд!AA44+Ильинка!AA44+Кадикасы!AA44+Моргауши!AA44+Москакасы!AA44+Оринино!AA44+'Сятра '!AA44+Тораево!AA44+Хорной!AA44+Чуманкасы!AA44+'Шатьма '!AA44+Юнга!AA44+Юськасы!AA44+Ярабай!AA44+Ярославка!AA44</f>
        <v>0</v>
      </c>
    </row>
    <row r="45" spans="1:27" ht="51">
      <c r="A45" s="151"/>
      <c r="B45" s="163" t="s">
        <v>165</v>
      </c>
      <c r="C45" s="105" t="s">
        <v>166</v>
      </c>
      <c r="D45" s="18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224">
        <f>Александровск!T45+Большесунд!T45+Ильинка!T45+Кадикасы!T45+Моргауши!T45+Москакасы!T45+Оринино!T45+'Сятра '!T45+Тораево!T45+Хорной!T45+Чуманкасы!T45+'Шатьма '!T45+Юнга!T45+Юськасы!T45+Ярабай!T45+Ярославка!T45</f>
        <v>0</v>
      </c>
      <c r="U45" s="224">
        <f>Александровск!U45+Большесунд!U45+Ильинка!U45+Кадикасы!U45+Моргауши!U45+Москакасы!U45+Оринино!U45+'Сятра '!U45+Тораево!U45+Хорной!U45+Чуманкасы!U45+'Шатьма '!U45+Юнга!U45+Юськасы!U45+Ярабай!U45+Ярославка!U45</f>
        <v>0</v>
      </c>
      <c r="V45" s="224">
        <f>Александровск!V45+Большесунд!V45+Ильинка!V45+Кадикасы!V45+Моргауши!V45+Москакасы!V45+Оринино!V45+'Сятра '!V45+Тораево!V45+Хорной!V45+Чуманкасы!V45+'Шатьма '!V45+Юнга!V45+Юськасы!V45+Ярабай!V45+Ярославка!V45</f>
        <v>0</v>
      </c>
      <c r="W45" s="224">
        <f>Александровск!W45+Большесунд!W45+Ильинка!W45+Кадикасы!W45+Моргауши!W45+Москакасы!W45+Оринино!W45+'Сятра '!W45+Тораево!W45+Хорной!W45+Чуманкасы!W45+'Шатьма '!W45+Юнга!W45+Юськасы!W45+Ярабай!W45+Ярославка!W45</f>
        <v>0</v>
      </c>
      <c r="X45" s="224">
        <f>Александровск!X45+Большесунд!X45+Ильинка!X45+Кадикасы!X45+Моргауши!X45+Москакасы!X45+Оринино!X45+'Сятра '!X45+Тораево!X45+Хорной!X45+Чуманкасы!X45+'Шатьма '!X45+Юнга!X45+Юськасы!X45+Ярабай!X45+Ярославка!X45</f>
        <v>0</v>
      </c>
      <c r="Y45" s="224">
        <f>Александровск!Y45+Большесунд!Y45+Ильинка!Y45+Кадикасы!Y45+Моргауши!Y45+Москакасы!Y45+Оринино!Y45+'Сятра '!Y45+Тораево!Y45+Хорной!Y45+Чуманкасы!Y45+'Шатьма '!Y45+Юнга!Y45+Юськасы!Y45+Ярабай!Y45+Ярославка!Y45</f>
        <v>0</v>
      </c>
      <c r="Z45" s="224">
        <f>Александровск!Z45+Большесунд!Z45+Ильинка!Z45+Кадикасы!Z45+Моргауши!Z45+Москакасы!Z45+Оринино!Z45+'Сятра '!Z45+Тораево!Z45+Хорной!Z45+Чуманкасы!Z45+'Шатьма '!Z45+Юнга!Z45+Юськасы!Z45+Ярабай!Z45+Ярославка!Z45</f>
        <v>0</v>
      </c>
      <c r="AA45" s="99">
        <f>Александровск!AA45+Большесунд!AA45+Ильинка!AA45+Кадикасы!AA45+Моргауши!AA45+Москакасы!AA45+Оринино!AA45+'Сятра '!AA45+Тораево!AA45+Хорной!AA45+Чуманкасы!AA45+'Шатьма '!AA45+Юнга!AA45+Юськасы!AA45+Ярабай!AA45+Ярославка!AA45</f>
        <v>0</v>
      </c>
    </row>
    <row r="46" spans="1:27" ht="51">
      <c r="A46" s="151"/>
      <c r="B46" s="163" t="s">
        <v>168</v>
      </c>
      <c r="C46" s="105" t="s">
        <v>169</v>
      </c>
      <c r="D46" s="18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224">
        <f>Александровск!T46+Большесунд!T46+Ильинка!T46+Кадикасы!T46+Моргауши!T46+Москакасы!T46+Оринино!T46+'Сятра '!T46+Тораево!T46+Хорной!T46+Чуманкасы!T46+'Шатьма '!T46+Юнга!T46+Юськасы!T46+Ярабай!T46+Ярославка!T46</f>
        <v>0</v>
      </c>
      <c r="U46" s="224">
        <f>Александровск!U46+Большесунд!U46+Ильинка!U46+Кадикасы!U46+Моргауши!U46+Москакасы!U46+Оринино!U46+'Сятра '!U46+Тораево!U46+Хорной!U46+Чуманкасы!U46+'Шатьма '!U46+Юнга!U46+Юськасы!U46+Ярабай!U46+Ярославка!U46</f>
        <v>0</v>
      </c>
      <c r="V46" s="224">
        <f>Александровск!V46+Большесунд!V46+Ильинка!V46+Кадикасы!V46+Моргауши!V46+Москакасы!V46+Оринино!V46+'Сятра '!V46+Тораево!V46+Хорной!V46+Чуманкасы!V46+'Шатьма '!V46+Юнга!V46+Юськасы!V46+Ярабай!V46+Ярославка!V46</f>
        <v>0</v>
      </c>
      <c r="W46" s="224">
        <f>Александровск!W46+Большесунд!W46+Ильинка!W46+Кадикасы!W46+Моргауши!W46+Москакасы!W46+Оринино!W46+'Сятра '!W46+Тораево!W46+Хорной!W46+Чуманкасы!W46+'Шатьма '!W46+Юнга!W46+Юськасы!W46+Ярабай!W46+Ярославка!W46</f>
        <v>0</v>
      </c>
      <c r="X46" s="224">
        <f>Александровск!X46+Большесунд!X46+Ильинка!X46+Кадикасы!X46+Моргауши!X46+Москакасы!X46+Оринино!X46+'Сятра '!X46+Тораево!X46+Хорной!X46+Чуманкасы!X46+'Шатьма '!X46+Юнга!X46+Юськасы!X46+Ярабай!X46+Ярославка!X46</f>
        <v>0</v>
      </c>
      <c r="Y46" s="224">
        <f>Александровск!Y46+Большесунд!Y46+Ильинка!Y46+Кадикасы!Y46+Моргауши!Y46+Москакасы!Y46+Оринино!Y46+'Сятра '!Y46+Тораево!Y46+Хорной!Y46+Чуманкасы!Y46+'Шатьма '!Y46+Юнга!Y46+Юськасы!Y46+Ярабай!Y46+Ярославка!Y46</f>
        <v>0</v>
      </c>
      <c r="Z46" s="224">
        <f>Александровск!Z46+Большесунд!Z46+Ильинка!Z46+Кадикасы!Z46+Моргауши!Z46+Москакасы!Z46+Оринино!Z46+'Сятра '!Z46+Тораево!Z46+Хорной!Z46+Чуманкасы!Z46+'Шатьма '!Z46+Юнга!Z46+Юськасы!Z46+Ярабай!Z46+Ярославка!Z46</f>
        <v>0</v>
      </c>
      <c r="AA46" s="99">
        <f>Александровск!AA46+Большесунд!AA46+Ильинка!AA46+Кадикасы!AA46+Моргауши!AA46+Москакасы!AA46+Оринино!AA46+'Сятра '!AA46+Тораево!AA46+Хорной!AA46+Чуманкасы!AA46+'Шатьма '!AA46+Юнга!AA46+Юськасы!AA46+Ярабай!AA46+Ярославка!AA46</f>
        <v>0</v>
      </c>
    </row>
    <row r="47" spans="1:27" ht="38.25">
      <c r="A47" s="151"/>
      <c r="B47" s="163" t="s">
        <v>171</v>
      </c>
      <c r="C47" s="105" t="s">
        <v>172</v>
      </c>
      <c r="D47" s="18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224">
        <f>Александровск!T47+Большесунд!T47+Ильинка!T47+Кадикасы!T47+Моргауши!T47+Москакасы!T47+Оринино!T47+'Сятра '!T47+Тораево!T47+Хорной!T47+Чуманкасы!T47+'Шатьма '!T47+Юнга!T47+Юськасы!T47+Ярабай!T47+Ярославка!T47</f>
        <v>0</v>
      </c>
      <c r="U47" s="224">
        <f>Александровск!U47+Большесунд!U47+Ильинка!U47+Кадикасы!U47+Моргауши!U47+Москакасы!U47+Оринино!U47+'Сятра '!U47+Тораево!U47+Хорной!U47+Чуманкасы!U47+'Шатьма '!U47+Юнга!U47+Юськасы!U47+Ярабай!U47+Ярославка!U47</f>
        <v>0</v>
      </c>
      <c r="V47" s="224">
        <f>Александровск!V47+Большесунд!V47+Ильинка!V47+Кадикасы!V47+Моргауши!V47+Москакасы!V47+Оринино!V47+'Сятра '!V47+Тораево!V47+Хорной!V47+Чуманкасы!V47+'Шатьма '!V47+Юнга!V47+Юськасы!V47+Ярабай!V47+Ярославка!V47</f>
        <v>0</v>
      </c>
      <c r="W47" s="224">
        <f>Александровск!W47+Большесунд!W47+Ильинка!W47+Кадикасы!W47+Моргауши!W47+Москакасы!W47+Оринино!W47+'Сятра '!W47+Тораево!W47+Хорной!W47+Чуманкасы!W47+'Шатьма '!W47+Юнга!W47+Юськасы!W47+Ярабай!W47+Ярославка!W47</f>
        <v>0</v>
      </c>
      <c r="X47" s="224">
        <f>Александровск!X47+Большесунд!X47+Ильинка!X47+Кадикасы!X47+Моргауши!X47+Москакасы!X47+Оринино!X47+'Сятра '!X47+Тораево!X47+Хорной!X47+Чуманкасы!X47+'Шатьма '!X47+Юнга!X47+Юськасы!X47+Ярабай!X47+Ярославка!X47</f>
        <v>0</v>
      </c>
      <c r="Y47" s="224">
        <f>Александровск!Y47+Большесунд!Y47+Ильинка!Y47+Кадикасы!Y47+Моргауши!Y47+Москакасы!Y47+Оринино!Y47+'Сятра '!Y47+Тораево!Y47+Хорной!Y47+Чуманкасы!Y47+'Шатьма '!Y47+Юнга!Y47+Юськасы!Y47+Ярабай!Y47+Ярославка!Y47</f>
        <v>0</v>
      </c>
      <c r="Z47" s="224">
        <f>Александровск!Z47+Большесунд!Z47+Ильинка!Z47+Кадикасы!Z47+Моргауши!Z47+Москакасы!Z47+Оринино!Z47+'Сятра '!Z47+Тораево!Z47+Хорной!Z47+Чуманкасы!Z47+'Шатьма '!Z47+Юнга!Z47+Юськасы!Z47+Ярабай!Z47+Ярославка!Z47</f>
        <v>0</v>
      </c>
      <c r="AA47" s="99">
        <f>Александровск!AA47+Большесунд!AA47+Ильинка!AA47+Кадикасы!AA47+Моргауши!AA47+Москакасы!AA47+Оринино!AA47+'Сятра '!AA47+Тораево!AA47+Хорной!AA47+Чуманкасы!AA47+'Шатьма '!AA47+Юнга!AA47+Юськасы!AA47+Ярабай!AA47+Ярославка!AA47</f>
        <v>0</v>
      </c>
    </row>
    <row r="48" spans="1:27" ht="51">
      <c r="A48" s="151"/>
      <c r="B48" s="163" t="s">
        <v>174</v>
      </c>
      <c r="C48" s="105" t="s">
        <v>175</v>
      </c>
      <c r="D48" s="18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224">
        <f>Александровск!T48+Большесунд!T48+Ильинка!T48+Кадикасы!T48+Моргауши!T48+Москакасы!T48+Оринино!T48+'Сятра '!T48+Тораево!T48+Хорной!T48+Чуманкасы!T48+'Шатьма '!T48+Юнга!T48+Юськасы!T48+Ярабай!T48+Ярославка!T48</f>
        <v>0</v>
      </c>
      <c r="U48" s="224">
        <f>Александровск!U48+Большесунд!U48+Ильинка!U48+Кадикасы!U48+Моргауши!U48+Москакасы!U48+Оринино!U48+'Сятра '!U48+Тораево!U48+Хорной!U48+Чуманкасы!U48+'Шатьма '!U48+Юнга!U48+Юськасы!U48+Ярабай!U48+Ярославка!U48</f>
        <v>0</v>
      </c>
      <c r="V48" s="224">
        <f>Александровск!V48+Большесунд!V48+Ильинка!V48+Кадикасы!V48+Моргауши!V48+Москакасы!V48+Оринино!V48+'Сятра '!V48+Тораево!V48+Хорной!V48+Чуманкасы!V48+'Шатьма '!V48+Юнга!V48+Юськасы!V48+Ярабай!V48+Ярославка!V48</f>
        <v>0</v>
      </c>
      <c r="W48" s="224">
        <f>Александровск!W48+Большесунд!W48+Ильинка!W48+Кадикасы!W48+Моргауши!W48+Москакасы!W48+Оринино!W48+'Сятра '!W48+Тораево!W48+Хорной!W48+Чуманкасы!W48+'Шатьма '!W48+Юнга!W48+Юськасы!W48+Ярабай!W48+Ярославка!W48</f>
        <v>0</v>
      </c>
      <c r="X48" s="224">
        <f>Александровск!X48+Большесунд!X48+Ильинка!X48+Кадикасы!X48+Моргауши!X48+Москакасы!X48+Оринино!X48+'Сятра '!X48+Тораево!X48+Хорной!X48+Чуманкасы!X48+'Шатьма '!X48+Юнга!X48+Юськасы!X48+Ярабай!X48+Ярославка!X48</f>
        <v>0</v>
      </c>
      <c r="Y48" s="224">
        <f>Александровск!Y48+Большесунд!Y48+Ильинка!Y48+Кадикасы!Y48+Моргауши!Y48+Москакасы!Y48+Оринино!Y48+'Сятра '!Y48+Тораево!Y48+Хорной!Y48+Чуманкасы!Y48+'Шатьма '!Y48+Юнга!Y48+Юськасы!Y48+Ярабай!Y48+Ярославка!Y48</f>
        <v>0</v>
      </c>
      <c r="Z48" s="224">
        <f>Александровск!Z48+Большесунд!Z48+Ильинка!Z48+Кадикасы!Z48+Моргауши!Z48+Москакасы!Z48+Оринино!Z48+'Сятра '!Z48+Тораево!Z48+Хорной!Z48+Чуманкасы!Z48+'Шатьма '!Z48+Юнга!Z48+Юськасы!Z48+Ярабай!Z48+Ярославка!Z48</f>
        <v>0</v>
      </c>
      <c r="AA48" s="99">
        <f>Александровск!AA48+Большесунд!AA48+Ильинка!AA48+Кадикасы!AA48+Моргауши!AA48+Москакасы!AA48+Оринино!AA48+'Сятра '!AA48+Тораево!AA48+Хорной!AA48+Чуманкасы!AA48+'Шатьма '!AA48+Юнга!AA48+Юськасы!AA48+Ярабай!AA48+Ярославка!AA48</f>
        <v>0</v>
      </c>
    </row>
    <row r="49" spans="1:27" ht="51">
      <c r="A49" s="151"/>
      <c r="B49" s="163" t="s">
        <v>177</v>
      </c>
      <c r="C49" s="105" t="s">
        <v>178</v>
      </c>
      <c r="D49" s="18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224">
        <f>Александровск!T49+Большесунд!T49+Ильинка!T49+Кадикасы!T49+Моргауши!T49+Москакасы!T49+Оринино!T49+'Сятра '!T49+Тораево!T49+Хорной!T49+Чуманкасы!T49+'Шатьма '!T49+Юнга!T49+Юськасы!T49+Ярабай!T49+Ярославка!T49</f>
        <v>0</v>
      </c>
      <c r="U49" s="224">
        <f>Александровск!U49+Большесунд!U49+Ильинка!U49+Кадикасы!U49+Моргауши!U49+Москакасы!U49+Оринино!U49+'Сятра '!U49+Тораево!U49+Хорной!U49+Чуманкасы!U49+'Шатьма '!U49+Юнга!U49+Юськасы!U49+Ярабай!U49+Ярославка!U49</f>
        <v>0</v>
      </c>
      <c r="V49" s="224">
        <f>Александровск!V49+Большесунд!V49+Ильинка!V49+Кадикасы!V49+Моргауши!V49+Москакасы!V49+Оринино!V49+'Сятра '!V49+Тораево!V49+Хорной!V49+Чуманкасы!V49+'Шатьма '!V49+Юнга!V49+Юськасы!V49+Ярабай!V49+Ярославка!V49</f>
        <v>0</v>
      </c>
      <c r="W49" s="224">
        <f>Александровск!W49+Большесунд!W49+Ильинка!W49+Кадикасы!W49+Моргауши!W49+Москакасы!W49+Оринино!W49+'Сятра '!W49+Тораево!W49+Хорной!W49+Чуманкасы!W49+'Шатьма '!W49+Юнга!W49+Юськасы!W49+Ярабай!W49+Ярославка!W49</f>
        <v>0</v>
      </c>
      <c r="X49" s="224">
        <f>Александровск!X49+Большесунд!X49+Ильинка!X49+Кадикасы!X49+Моргауши!X49+Москакасы!X49+Оринино!X49+'Сятра '!X49+Тораево!X49+Хорной!X49+Чуманкасы!X49+'Шатьма '!X49+Юнга!X49+Юськасы!X49+Ярабай!X49+Ярославка!X49</f>
        <v>0</v>
      </c>
      <c r="Y49" s="224">
        <f>Александровск!Y49+Большесунд!Y49+Ильинка!Y49+Кадикасы!Y49+Моргауши!Y49+Москакасы!Y49+Оринино!Y49+'Сятра '!Y49+Тораево!Y49+Хорной!Y49+Чуманкасы!Y49+'Шатьма '!Y49+Юнга!Y49+Юськасы!Y49+Ярабай!Y49+Ярославка!Y49</f>
        <v>0</v>
      </c>
      <c r="Z49" s="224">
        <f>Александровск!Z49+Большесунд!Z49+Ильинка!Z49+Кадикасы!Z49+Моргауши!Z49+Москакасы!Z49+Оринино!Z49+'Сятра '!Z49+Тораево!Z49+Хорной!Z49+Чуманкасы!Z49+'Шатьма '!Z49+Юнга!Z49+Юськасы!Z49+Ярабай!Z49+Ярославка!Z49</f>
        <v>0</v>
      </c>
      <c r="AA49" s="99">
        <f>Александровск!AA49+Большесунд!AA49+Ильинка!AA49+Кадикасы!AA49+Моргауши!AA49+Москакасы!AA49+Оринино!AA49+'Сятра '!AA49+Тораево!AA49+Хорной!AA49+Чуманкасы!AA49+'Шатьма '!AA49+Юнга!AA49+Юськасы!AA49+Ярабай!AA49+Ярославка!AA49</f>
        <v>0</v>
      </c>
    </row>
    <row r="50" spans="1:27" ht="76.5">
      <c r="A50" s="151"/>
      <c r="B50" s="163" t="s">
        <v>180</v>
      </c>
      <c r="C50" s="105" t="s">
        <v>181</v>
      </c>
      <c r="D50" s="180" t="s">
        <v>84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224">
        <f>Александровск!T50+Большесунд!T50+Ильинка!T50+Кадикасы!T50+Моргауши!T50+Москакасы!T50+Оринино!T50+'Сятра '!T50+Тораево!T50+Хорной!T50+Чуманкасы!T50+'Шатьма '!T50+Юнга!T50+Юськасы!T50+Ярабай!T50+Ярославка!T50</f>
        <v>0</v>
      </c>
      <c r="U50" s="224">
        <f>Александровск!U50+Большесунд!U50+Ильинка!U50+Кадикасы!U50+Моргауши!U50+Москакасы!U50+Оринино!U50+'Сятра '!U50+Тораево!U50+Хорной!U50+Чуманкасы!U50+'Шатьма '!U50+Юнга!U50+Юськасы!U50+Ярабай!U50+Ярославка!U50</f>
        <v>0</v>
      </c>
      <c r="V50" s="224">
        <f>Александровск!V50+Большесунд!V50+Ильинка!V50+Кадикасы!V50+Моргауши!V50+Москакасы!V50+Оринино!V50+'Сятра '!V50+Тораево!V50+Хорной!V50+Чуманкасы!V50+'Шатьма '!V50+Юнга!V50+Юськасы!V50+Ярабай!V50+Ярославка!V50</f>
        <v>0</v>
      </c>
      <c r="W50" s="224">
        <f>Александровск!W50+Большесунд!W50+Ильинка!W50+Кадикасы!W50+Моргауши!W50+Москакасы!W50+Оринино!W50+'Сятра '!W50+Тораево!W50+Хорной!W50+Чуманкасы!W50+'Шатьма '!W50+Юнга!W50+Юськасы!W50+Ярабай!W50+Ярославка!W50</f>
        <v>0</v>
      </c>
      <c r="X50" s="224">
        <f>Александровск!X50+Большесунд!X50+Ильинка!X50+Кадикасы!X50+Моргауши!X50+Москакасы!X50+Оринино!X50+'Сятра '!X50+Тораево!X50+Хорной!X50+Чуманкасы!X50+'Шатьма '!X50+Юнга!X50+Юськасы!X50+Ярабай!X50+Ярославка!X50</f>
        <v>0</v>
      </c>
      <c r="Y50" s="224">
        <f>Александровск!Y50+Большесунд!Y50+Ильинка!Y50+Кадикасы!Y50+Моргауши!Y50+Москакасы!Y50+Оринино!Y50+'Сятра '!Y50+Тораево!Y50+Хорной!Y50+Чуманкасы!Y50+'Шатьма '!Y50+Юнга!Y50+Юськасы!Y50+Ярабай!Y50+Ярославка!Y50</f>
        <v>0</v>
      </c>
      <c r="Z50" s="224">
        <f>Александровск!Z50+Большесунд!Z50+Ильинка!Z50+Кадикасы!Z50+Моргауши!Z50+Москакасы!Z50+Оринино!Z50+'Сятра '!Z50+Тораево!Z50+Хорной!Z50+Чуманкасы!Z50+'Шатьма '!Z50+Юнга!Z50+Юськасы!Z50+Ярабай!Z50+Ярославка!Z50</f>
        <v>0</v>
      </c>
      <c r="AA50" s="99">
        <f>Александровск!AA50+Большесунд!AA50+Ильинка!AA50+Кадикасы!AA50+Моргауши!AA50+Москакасы!AA50+Оринино!AA50+'Сятра '!AA50+Тораево!AA50+Хорной!AA50+Чуманкасы!AA50+'Шатьма '!AA50+Юнга!AA50+Юськасы!AA50+Ярабай!AA50+Ярославка!AA50</f>
        <v>0</v>
      </c>
    </row>
    <row r="51" spans="1:27" ht="25.5">
      <c r="A51" s="151"/>
      <c r="B51" s="163" t="s">
        <v>186</v>
      </c>
      <c r="C51" s="105" t="s">
        <v>187</v>
      </c>
      <c r="D51" s="18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224">
        <f>Александровск!T51+Большесунд!T51+Ильинка!T51+Кадикасы!T51+Моргауши!T51+Москакасы!T51+Оринино!T51+'Сятра '!T51+Тораево!T51+Хорной!T51+Чуманкасы!T51+'Шатьма '!T51+Юнга!T51+Юськасы!T51+Ярабай!T51+Ярославка!T51</f>
        <v>0</v>
      </c>
      <c r="U51" s="224">
        <f>Александровск!U51+Большесунд!U51+Ильинка!U51+Кадикасы!U51+Моргауши!U51+Москакасы!U51+Оринино!U51+'Сятра '!U51+Тораево!U51+Хорной!U51+Чуманкасы!U51+'Шатьма '!U51+Юнга!U51+Юськасы!U51+Ярабай!U51+Ярославка!U51</f>
        <v>0</v>
      </c>
      <c r="V51" s="224">
        <f>Александровск!V51+Большесунд!V51+Ильинка!V51+Кадикасы!V51+Моргауши!V51+Москакасы!V51+Оринино!V51+'Сятра '!V51+Тораево!V51+Хорной!V51+Чуманкасы!V51+'Шатьма '!V51+Юнга!V51+Юськасы!V51+Ярабай!V51+Ярославка!V51</f>
        <v>0</v>
      </c>
      <c r="W51" s="224">
        <f>Александровск!W51+Большесунд!W51+Ильинка!W51+Кадикасы!W51+Моргауши!W51+Москакасы!W51+Оринино!W51+'Сятра '!W51+Тораево!W51+Хорной!W51+Чуманкасы!W51+'Шатьма '!W51+Юнга!W51+Юськасы!W51+Ярабай!W51+Ярославка!W51</f>
        <v>0</v>
      </c>
      <c r="X51" s="224">
        <f>Александровск!X51+Большесунд!X51+Ильинка!X51+Кадикасы!X51+Моргауши!X51+Москакасы!X51+Оринино!X51+'Сятра '!X51+Тораево!X51+Хорной!X51+Чуманкасы!X51+'Шатьма '!X51+Юнга!X51+Юськасы!X51+Ярабай!X51+Ярославка!X51</f>
        <v>0</v>
      </c>
      <c r="Y51" s="224">
        <f>Александровск!Y51+Большесунд!Y51+Ильинка!Y51+Кадикасы!Y51+Моргауши!Y51+Москакасы!Y51+Оринино!Y51+'Сятра '!Y51+Тораево!Y51+Хорной!Y51+Чуманкасы!Y51+'Шатьма '!Y51+Юнга!Y51+Юськасы!Y51+Ярабай!Y51+Ярославка!Y51</f>
        <v>0</v>
      </c>
      <c r="Z51" s="224">
        <f>Александровск!Z51+Большесунд!Z51+Ильинка!Z51+Кадикасы!Z51+Моргауши!Z51+Москакасы!Z51+Оринино!Z51+'Сятра '!Z51+Тораево!Z51+Хорной!Z51+Чуманкасы!Z51+'Шатьма '!Z51+Юнга!Z51+Юськасы!Z51+Ярабай!Z51+Ярославка!Z51</f>
        <v>0</v>
      </c>
      <c r="AA51" s="99">
        <f>Александровск!AA51+Большесунд!AA51+Ильинка!AA51+Кадикасы!AA51+Моргауши!AA51+Москакасы!AA51+Оринино!AA51+'Сятра '!AA51+Тораево!AA51+Хорной!AA51+Чуманкасы!AA51+'Шатьма '!AA51+Юнга!AA51+Юськасы!AA51+Ярабай!AA51+Ярославка!AA51</f>
        <v>0</v>
      </c>
    </row>
    <row r="52" spans="1:27" ht="63.75">
      <c r="A52" s="151"/>
      <c r="B52" s="163" t="s">
        <v>189</v>
      </c>
      <c r="C52" s="105" t="s">
        <v>190</v>
      </c>
      <c r="D52" s="18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224">
        <f>Александровск!T52+Большесунд!T52+Ильинка!T52+Кадикасы!T52+Моргауши!T52+Москакасы!T52+Оринино!T52+'Сятра '!T52+Тораево!T52+Хорной!T52+Чуманкасы!T52+'Шатьма '!T52+Юнга!T52+Юськасы!T52+Ярабай!T52+Ярославка!T52</f>
        <v>0</v>
      </c>
      <c r="U52" s="224">
        <f>Александровск!U52+Большесунд!U52+Ильинка!U52+Кадикасы!U52+Моргауши!U52+Москакасы!U52+Оринино!U52+'Сятра '!U52+Тораево!U52+Хорной!U52+Чуманкасы!U52+'Шатьма '!U52+Юнга!U52+Юськасы!U52+Ярабай!U52+Ярославка!U52</f>
        <v>0</v>
      </c>
      <c r="V52" s="224">
        <f>Александровск!V52+Большесунд!V52+Ильинка!V52+Кадикасы!V52+Моргауши!V52+Москакасы!V52+Оринино!V52+'Сятра '!V52+Тораево!V52+Хорной!V52+Чуманкасы!V52+'Шатьма '!V52+Юнга!V52+Юськасы!V52+Ярабай!V52+Ярославка!V52</f>
        <v>0</v>
      </c>
      <c r="W52" s="224">
        <f>Александровск!W52+Большесунд!W52+Ильинка!W52+Кадикасы!W52+Моргауши!W52+Москакасы!W52+Оринино!W52+'Сятра '!W52+Тораево!W52+Хорной!W52+Чуманкасы!W52+'Шатьма '!W52+Юнга!W52+Юськасы!W52+Ярабай!W52+Ярославка!W52</f>
        <v>0</v>
      </c>
      <c r="X52" s="224">
        <f>Александровск!X52+Большесунд!X52+Ильинка!X52+Кадикасы!X52+Моргауши!X52+Москакасы!X52+Оринино!X52+'Сятра '!X52+Тораево!X52+Хорной!X52+Чуманкасы!X52+'Шатьма '!X52+Юнга!X52+Юськасы!X52+Ярабай!X52+Ярославка!X52</f>
        <v>0</v>
      </c>
      <c r="Y52" s="224">
        <f>Александровск!Y52+Большесунд!Y52+Ильинка!Y52+Кадикасы!Y52+Моргауши!Y52+Москакасы!Y52+Оринино!Y52+'Сятра '!Y52+Тораево!Y52+Хорной!Y52+Чуманкасы!Y52+'Шатьма '!Y52+Юнга!Y52+Юськасы!Y52+Ярабай!Y52+Ярославка!Y52</f>
        <v>0</v>
      </c>
      <c r="Z52" s="224">
        <f>Александровск!Z52+Большесунд!Z52+Ильинка!Z52+Кадикасы!Z52+Моргауши!Z52+Москакасы!Z52+Оринино!Z52+'Сятра '!Z52+Тораево!Z52+Хорной!Z52+Чуманкасы!Z52+'Шатьма '!Z52+Юнга!Z52+Юськасы!Z52+Ярабай!Z52+Ярославка!Z52</f>
        <v>0</v>
      </c>
      <c r="AA52" s="99">
        <f>Александровск!AA52+Большесунд!AA52+Ильинка!AA52+Кадикасы!AA52+Моргауши!AA52+Москакасы!AA52+Оринино!AA52+'Сятра '!AA52+Тораево!AA52+Хорной!AA52+Чуманкасы!AA52+'Шатьма '!AA52+Юнга!AA52+Юськасы!AA52+Ярабай!AA52+Ярославка!AA52</f>
        <v>0</v>
      </c>
    </row>
    <row r="53" spans="1:27" ht="25.5">
      <c r="A53" s="151"/>
      <c r="B53" s="163" t="s">
        <v>192</v>
      </c>
      <c r="C53" s="105" t="s">
        <v>193</v>
      </c>
      <c r="D53" s="18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224">
        <f>Александровск!T53+Большесунд!T53+Ильинка!T53+Кадикасы!T53+Моргауши!T53+Москакасы!T53+Оринино!T53+'Сятра '!T53+Тораево!T53+Хорной!T53+Чуманкасы!T53+'Шатьма '!T53+Юнга!T53+Юськасы!T53+Ярабай!T53+Ярославка!T53</f>
        <v>0</v>
      </c>
      <c r="U53" s="224">
        <f>Александровск!U53+Большесунд!U53+Ильинка!U53+Кадикасы!U53+Моргауши!U53+Москакасы!U53+Оринино!U53+'Сятра '!U53+Тораево!U53+Хорной!U53+Чуманкасы!U53+'Шатьма '!U53+Юнга!U53+Юськасы!U53+Ярабай!U53+Ярославка!U53</f>
        <v>0</v>
      </c>
      <c r="V53" s="224">
        <f>Александровск!V53+Большесунд!V53+Ильинка!V53+Кадикасы!V53+Моргауши!V53+Москакасы!V53+Оринино!V53+'Сятра '!V53+Тораево!V53+Хорной!V53+Чуманкасы!V53+'Шатьма '!V53+Юнга!V53+Юськасы!V53+Ярабай!V53+Ярославка!V53</f>
        <v>0</v>
      </c>
      <c r="W53" s="224">
        <f>Александровск!W53+Большесунд!W53+Ильинка!W53+Кадикасы!W53+Моргауши!W53+Москакасы!W53+Оринино!W53+'Сятра '!W53+Тораево!W53+Хорной!W53+Чуманкасы!W53+'Шатьма '!W53+Юнга!W53+Юськасы!W53+Ярабай!W53+Ярославка!W53</f>
        <v>0</v>
      </c>
      <c r="X53" s="224">
        <f>Александровск!X53+Большесунд!X53+Ильинка!X53+Кадикасы!X53+Моргауши!X53+Москакасы!X53+Оринино!X53+'Сятра '!X53+Тораево!X53+Хорной!X53+Чуманкасы!X53+'Шатьма '!X53+Юнга!X53+Юськасы!X53+Ярабай!X53+Ярославка!X53</f>
        <v>0</v>
      </c>
      <c r="Y53" s="224">
        <f>Александровск!Y53+Большесунд!Y53+Ильинка!Y53+Кадикасы!Y53+Моргауши!Y53+Москакасы!Y53+Оринино!Y53+'Сятра '!Y53+Тораево!Y53+Хорной!Y53+Чуманкасы!Y53+'Шатьма '!Y53+Юнга!Y53+Юськасы!Y53+Ярабай!Y53+Ярославка!Y53</f>
        <v>0</v>
      </c>
      <c r="Z53" s="224">
        <f>Александровск!Z53+Большесунд!Z53+Ильинка!Z53+Кадикасы!Z53+Моргауши!Z53+Москакасы!Z53+Оринино!Z53+'Сятра '!Z53+Тораево!Z53+Хорной!Z53+Чуманкасы!Z53+'Шатьма '!Z53+Юнга!Z53+Юськасы!Z53+Ярабай!Z53+Ярославка!Z53</f>
        <v>0</v>
      </c>
      <c r="AA53" s="99">
        <f>Александровск!AA53+Большесунд!AA53+Ильинка!AA53+Кадикасы!AA53+Моргауши!AA53+Москакасы!AA53+Оринино!AA53+'Сятра '!AA53+Тораево!AA53+Хорной!AA53+Чуманкасы!AA53+'Шатьма '!AA53+Юнга!AA53+Юськасы!AA53+Ярабай!AA53+Ярославка!AA53</f>
        <v>0</v>
      </c>
    </row>
    <row r="54" spans="1:27" ht="38.25">
      <c r="A54" s="151"/>
      <c r="B54" s="163" t="s">
        <v>195</v>
      </c>
      <c r="C54" s="105" t="s">
        <v>196</v>
      </c>
      <c r="D54" s="180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224">
        <f>Александровск!T54+Большесунд!T54+Ильинка!T54+Кадикасы!T54+Моргауши!T54+Москакасы!T54+Оринино!T54+'Сятра '!T54+Тораево!T54+Хорной!T54+Чуманкасы!T54+'Шатьма '!T54+Юнга!T54+Юськасы!T54+Ярабай!T54+Ярославка!T54</f>
        <v>0</v>
      </c>
      <c r="U54" s="224">
        <f>Александровск!U54+Большесунд!U54+Ильинка!U54+Кадикасы!U54+Моргауши!U54+Москакасы!U54+Оринино!U54+'Сятра '!U54+Тораево!U54+Хорной!U54+Чуманкасы!U54+'Шатьма '!U54+Юнга!U54+Юськасы!U54+Ярабай!U54+Ярославка!U54</f>
        <v>0</v>
      </c>
      <c r="V54" s="224">
        <f>Александровск!V54+Большесунд!V54+Ильинка!V54+Кадикасы!V54+Моргауши!V54+Москакасы!V54+Оринино!V54+'Сятра '!V54+Тораево!V54+Хорной!V54+Чуманкасы!V54+'Шатьма '!V54+Юнга!V54+Юськасы!V54+Ярабай!V54+Ярославка!V54</f>
        <v>0</v>
      </c>
      <c r="W54" s="224">
        <f>Александровск!W54+Большесунд!W54+Ильинка!W54+Кадикасы!W54+Моргауши!W54+Москакасы!W54+Оринино!W54+'Сятра '!W54+Тораево!W54+Хорной!W54+Чуманкасы!W54+'Шатьма '!W54+Юнга!W54+Юськасы!W54+Ярабай!W54+Ярославка!W54</f>
        <v>0</v>
      </c>
      <c r="X54" s="224">
        <f>Александровск!X54+Большесунд!X54+Ильинка!X54+Кадикасы!X54+Моргауши!X54+Москакасы!X54+Оринино!X54+'Сятра '!X54+Тораево!X54+Хорной!X54+Чуманкасы!X54+'Шатьма '!X54+Юнга!X54+Юськасы!X54+Ярабай!X54+Ярославка!X54</f>
        <v>0</v>
      </c>
      <c r="Y54" s="224">
        <f>Александровск!Y54+Большесунд!Y54+Ильинка!Y54+Кадикасы!Y54+Моргауши!Y54+Москакасы!Y54+Оринино!Y54+'Сятра '!Y54+Тораево!Y54+Хорной!Y54+Чуманкасы!Y54+'Шатьма '!Y54+Юнга!Y54+Юськасы!Y54+Ярабай!Y54+Ярославка!Y54</f>
        <v>0</v>
      </c>
      <c r="Z54" s="224">
        <f>Александровск!Z54+Большесунд!Z54+Ильинка!Z54+Кадикасы!Z54+Моргауши!Z54+Москакасы!Z54+Оринино!Z54+'Сятра '!Z54+Тораево!Z54+Хорной!Z54+Чуманкасы!Z54+'Шатьма '!Z54+Юнга!Z54+Юськасы!Z54+Ярабай!Z54+Ярославка!Z54</f>
        <v>0</v>
      </c>
      <c r="AA54" s="99">
        <f>Александровск!AA54+Большесунд!AA54+Ильинка!AA54+Кадикасы!AA54+Моргауши!AA54+Москакасы!AA54+Оринино!AA54+'Сятра '!AA54+Тораево!AA54+Хорной!AA54+Чуманкасы!AA54+'Шатьма '!AA54+Юнга!AA54+Юськасы!AA54+Ярабай!AA54+Ярославка!AA54</f>
        <v>0</v>
      </c>
    </row>
    <row r="55" spans="1:27" ht="134.25" customHeight="1">
      <c r="A55" s="151"/>
      <c r="B55" s="163" t="s">
        <v>198</v>
      </c>
      <c r="C55" s="105" t="s">
        <v>199</v>
      </c>
      <c r="D55" s="18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223">
        <f t="shared" ref="T55:Y55" si="2">SUM(T56:T59)</f>
        <v>5496.4</v>
      </c>
      <c r="U55" s="223">
        <f t="shared" si="2"/>
        <v>5496.4</v>
      </c>
      <c r="V55" s="223">
        <f t="shared" si="2"/>
        <v>5159.2000000000007</v>
      </c>
      <c r="W55" s="223">
        <f t="shared" si="2"/>
        <v>4629.8000000000011</v>
      </c>
      <c r="X55" s="223">
        <f t="shared" si="2"/>
        <v>4885.7017999999998</v>
      </c>
      <c r="Y55" s="223">
        <f t="shared" si="2"/>
        <v>5155.8633980000004</v>
      </c>
      <c r="Z55" s="224">
        <f>Александровск!Z55+Большесунд!Z55+Ильинка!Z55+Кадикасы!Z55+Моргауши!Z55+Москакасы!Z55+Оринино!Z55+'Сятра '!Z55+Тораево!Z55+Хорной!Z55+Чуманкасы!Z55+'Шатьма '!Z55+Юнга!Z55+Юськасы!Z55+Ярабай!Z55+Ярославка!Z55</f>
        <v>0</v>
      </c>
      <c r="AA55" s="99">
        <f>Александровск!AA55+Большесунд!AA55+Ильинка!AA55+Кадикасы!AA55+Моргауши!AA55+Москакасы!AA55+Оринино!AA55+'Сятра '!AA55+Тораево!AA55+Хорной!AA55+Чуманкасы!AA55+'Шатьма '!AA55+Юнга!AA55+Юськасы!AA55+Ярабай!AA55+Ярославка!AA55</f>
        <v>0</v>
      </c>
    </row>
    <row r="56" spans="1:27" ht="38.25">
      <c r="A56" s="151"/>
      <c r="B56" s="163" t="s">
        <v>200</v>
      </c>
      <c r="C56" s="105" t="s">
        <v>263</v>
      </c>
      <c r="D56" s="85" t="s">
        <v>439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224">
        <f>Александровск!T56+Большесунд!T56+Ильинка!T56+Кадикасы!T56+Моргауши!T56+Москакасы!T56+Оринино!T56+'Сятра '!T56+Тораево!T56+Хорной!T56+Чуманкасы!T56+'Шатьма '!T56+Юнга!T56+Юськасы!T56+Ярабай!T56+Ярославка!T56</f>
        <v>3996.3999999999992</v>
      </c>
      <c r="U56" s="224">
        <f>Александровск!U56+Большесунд!U56+Ильинка!U56+Кадикасы!U56+Моргауши!U56+Москакасы!U56+Оринино!U56+'Сятра '!U56+Тораево!U56+Хорной!U56+Чуманкасы!U56+'Шатьма '!U56+Юнга!U56+Юськасы!U56+Ярабай!U56+Ярославка!U56</f>
        <v>3996.3999999999992</v>
      </c>
      <c r="V56" s="224">
        <f>Александровск!V56+Большесунд!V56+Ильинка!V56+Кадикасы!V56+Моргауши!V56+Москакасы!V56+Оринино!V56+'Сятра '!V56+Тораево!V56+Хорной!V56+Чуманкасы!V56+'Шатьма '!V56+Юнга!V56+Юськасы!V56+Ярабай!V56+Ярославка!V56</f>
        <v>3452.2000000000007</v>
      </c>
      <c r="W56" s="224">
        <f>Александровск!W56+Большесунд!W56+Ильинка!W56+Кадикасы!W56+Моргауши!W56+Москакасы!W56+Оринино!W56+'Сятра '!W56+Тораево!W56+Хорной!W56+Чуманкасы!W56+'Шатьма '!W56+Юнга!W56+Юськасы!W56+Ярабай!W56+Ярославка!W56</f>
        <v>1604.48</v>
      </c>
      <c r="X56" s="224">
        <f>Александровск!X56+Большесунд!X56+Ильинка!X56+Кадикасы!X56+Моргауши!X56+Москакасы!X56+Оринино!X56+'Сятра '!X56+Тораево!X56+Хорной!X56+Чуманкасы!X56+'Шатьма '!X56+Юнга!X56+Юськасы!X56+Ярабай!X56+Ярославка!X56</f>
        <v>1691.0216</v>
      </c>
      <c r="Y56" s="224">
        <f>Александровск!Y56+Большесунд!Y56+Ильинка!Y56+Кадикасы!Y56+Моргауши!Y56+Москакасы!Y56+Оринино!Y56+'Сятра '!Y56+Тораево!Y56+Хорной!Y56+Чуманкасы!Y56+'Шатьма '!Y56+Юнга!Y56+Юськасы!Y56+Ярабай!Y56+Ярославка!Y56</f>
        <v>1782.2693360000001</v>
      </c>
      <c r="Z56" s="224">
        <f>Александровск!Z56+Большесунд!Z56+Ильинка!Z56+Кадикасы!Z56+Моргауши!Z56+Москакасы!Z56+Оринино!Z56+'Сятра '!Z56+Тораево!Z56+Хорной!Z56+Чуманкасы!Z56+'Шатьма '!Z56+Юнга!Z56+Юськасы!Z56+Ярабай!Z56+Ярославка!Z56</f>
        <v>0</v>
      </c>
      <c r="AA56" s="99">
        <f>Александровск!AA56+Большесунд!AA56+Ильинка!AA56+Кадикасы!AA56+Моргауши!AA56+Москакасы!AA56+Оринино!AA56+'Сятра '!AA56+Тораево!AA56+Хорной!AA56+Чуманкасы!AA56+'Шатьма '!AA56+Юнга!AA56+Юськасы!AA56+Ярабай!AA56+Ярославка!AA56</f>
        <v>0</v>
      </c>
    </row>
    <row r="57" spans="1:27" ht="51">
      <c r="A57" s="151"/>
      <c r="B57" s="163" t="s">
        <v>109</v>
      </c>
      <c r="C57" s="105" t="s">
        <v>264</v>
      </c>
      <c r="D57" s="85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224">
        <f>Александровск!T57+Большесунд!T57+Ильинка!T57+Кадикасы!T57+Моргауши!T57+Москакасы!T57+Оринино!T57+'Сятра '!T57+Тораево!T57+Хорной!T57+Чуманкасы!T57+'Шатьма '!T57+Юнга!T57+Юськасы!T57+Ярабай!T57+Ярославка!T57</f>
        <v>0</v>
      </c>
      <c r="U57" s="224">
        <f>Александровск!U57+Большесунд!U57+Ильинка!U57+Кадикасы!U57+Моргауши!U57+Москакасы!U57+Оринино!U57+'Сятра '!U57+Тораево!U57+Хорной!U57+Чуманкасы!U57+'Шатьма '!U57+Юнга!U57+Юськасы!U57+Ярабай!U57+Ярославка!U57</f>
        <v>0</v>
      </c>
      <c r="V57" s="224">
        <f>Александровск!V57+Большесунд!V57+Ильинка!V57+Кадикасы!V57+Моргауши!V57+Москакасы!V57+Оринино!V57+'Сятра '!V57+Тораево!V57+Хорной!V57+Чуманкасы!V57+'Шатьма '!V57+Юнга!V57+Юськасы!V57+Ярабай!V57+Ярославка!V57</f>
        <v>0</v>
      </c>
      <c r="W57" s="224">
        <f>Александровск!W57+Большесунд!W57+Ильинка!W57+Кадикасы!W57+Моргауши!W57+Москакасы!W57+Оринино!W57+'Сятра '!W57+Тораево!W57+Хорной!W57+Чуманкасы!W57+'Шатьма '!W57+Юнга!W57+Юськасы!W57+Ярабай!W57+Ярославка!W57</f>
        <v>607.95000000000005</v>
      </c>
      <c r="X57" s="224">
        <f>Александровск!X57+Большесунд!X57+Ильинка!X57+Кадикасы!X57+Моргауши!X57+Москакасы!X57+Оринино!X57+'Сятра '!X57+Тораево!X57+Хорной!X57+Чуманкасы!X57+'Шатьма '!X57+Юнга!X57+Юськасы!X57+Ярабай!X57+Ярославка!X57</f>
        <v>638.34750000000008</v>
      </c>
      <c r="Y57" s="224">
        <f>Александровск!Y57+Большесунд!Y57+Ильинка!Y57+Кадикасы!Y57+Моргауши!Y57+Москакасы!Y57+Оринино!Y57+'Сятра '!Y57+Тораево!Y57+Хорной!Y57+Чуманкасы!Y57+'Шатьма '!Y57+Юнга!Y57+Юськасы!Y57+Ярабай!Y57+Ярославка!Y57</f>
        <v>670.26487500000007</v>
      </c>
      <c r="Z57" s="224">
        <f>Александровск!Z57+Большесунд!Z57+Ильинка!Z57+Кадикасы!Z57+Моргауши!Z57+Москакасы!Z57+Оринино!Z57+'Сятра '!Z57+Тораево!Z57+Хорной!Z57+Чуманкасы!Z57+'Шатьма '!Z57+Юнга!Z57+Юськасы!Z57+Ярабай!Z57+Ярославка!Z57</f>
        <v>0</v>
      </c>
      <c r="AA57" s="99">
        <f>Александровск!AA57+Большесунд!AA57+Ильинка!AA57+Кадикасы!AA57+Моргауши!AA57+Москакасы!AA57+Оринино!AA57+'Сятра '!AA57+Тораево!AA57+Хорной!AA57+Чуманкасы!AA57+'Шатьма '!AA57+Юнга!AA57+Юськасы!AA57+Ярабай!AA57+Ярославка!AA57</f>
        <v>0</v>
      </c>
    </row>
    <row r="58" spans="1:27" ht="38.25">
      <c r="A58" s="151"/>
      <c r="B58" s="163" t="s">
        <v>117</v>
      </c>
      <c r="C58" s="105" t="s">
        <v>265</v>
      </c>
      <c r="D58" s="85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224">
        <f>Александровск!T58+Большесунд!T58+Ильинка!T58+Кадикасы!T58+Моргауши!T58+Москакасы!T58+Оринино!T58+'Сятра '!T58+Тораево!T58+Хорной!T58+Чуманкасы!T58+'Шатьма '!T58+Юнга!T58+Юськасы!T58+Ярабай!T58+Ярославка!T58</f>
        <v>1500</v>
      </c>
      <c r="U58" s="224">
        <f>Александровск!U58+Большесунд!U58+Ильинка!U58+Кадикасы!U58+Моргауши!U58+Москакасы!U58+Оринино!U58+'Сятра '!U58+Тораево!U58+Хорной!U58+Чуманкасы!U58+'Шатьма '!U58+Юнга!U58+Юськасы!U58+Ярабай!U58+Ярославка!U58</f>
        <v>1500</v>
      </c>
      <c r="V58" s="224">
        <f>Александровск!V58+Большесунд!V58+Ильинка!V58+Кадикасы!V58+Моргауши!V58+Москакасы!V58+Оринино!V58+'Сятра '!V58+Тораево!V58+Хорной!V58+Чуманкасы!V58+'Шатьма '!V58+Юнга!V58+Юськасы!V58+Ярабай!V58+Ярославка!V58</f>
        <v>1707</v>
      </c>
      <c r="W58" s="224">
        <f>Александровск!W58+Большесунд!W58+Ильинка!W58+Кадикасы!W58+Моргауши!W58+Москакасы!W58+Оринино!W58+'Сятра '!W58+Тораево!W58+Хорной!W58+Чуманкасы!W58+'Шатьма '!W58+Юнга!W58+Юськасы!W58+Ярабай!W58+Ярославка!W58</f>
        <v>2174.19</v>
      </c>
      <c r="X58" s="224">
        <f>Александровск!X58+Большесунд!X58+Ильинка!X58+Кадикасы!X58+Моргауши!X58+Москакасы!X58+Оринино!X58+'Сятра '!X58+Тораево!X58+Хорной!X58+Чуманкасы!X58+'Шатьма '!X58+Юнга!X58+Юськасы!X58+Ярабай!X58+Ярославка!X58</f>
        <v>2300.9937</v>
      </c>
      <c r="Y58" s="224">
        <f>Александровск!Y58+Большесунд!Y58+Ильинка!Y58+Кадикасы!Y58+Моргауши!Y58+Москакасы!Y58+Оринино!Y58+'Сятра '!Y58+Тораево!Y58+Хорной!Y58+Чуманкасы!Y58+'Шатьма '!Y58+Юнга!Y58+Юськасы!Y58+Ярабай!Y58+Ярославка!Y58</f>
        <v>2435.2232370000002</v>
      </c>
      <c r="Z58" s="224">
        <f>Александровск!Z58+Большесунд!Z58+Ильинка!Z58+Кадикасы!Z58+Моргауши!Z58+Москакасы!Z58+Оринино!Z58+'Сятра '!Z58+Тораево!Z58+Хорной!Z58+Чуманкасы!Z58+'Шатьма '!Z58+Юнга!Z58+Юськасы!Z58+Ярабай!Z58+Ярославка!Z58</f>
        <v>0</v>
      </c>
      <c r="AA58" s="99">
        <f>Александровск!AA58+Большесунд!AA58+Ильинка!AA58+Кадикасы!AA58+Моргауши!AA58+Москакасы!AA58+Оринино!AA58+'Сятра '!AA58+Тораево!AA58+Хорной!AA58+Чуманкасы!AA58+'Шатьма '!AA58+Юнга!AA58+Юськасы!AA58+Ярабай!AA58+Ярославка!AA58</f>
        <v>0</v>
      </c>
    </row>
    <row r="59" spans="1:27" ht="51">
      <c r="A59" s="151"/>
      <c r="B59" s="163" t="s">
        <v>384</v>
      </c>
      <c r="C59" s="105" t="s">
        <v>266</v>
      </c>
      <c r="D59" s="85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224">
        <f>Александровск!T59+Большесунд!T59+Ильинка!T59+Кадикасы!T59+Моргауши!T59+Москакасы!T59+Оринино!T59+'Сятра '!T59+Тораево!T59+Хорной!T59+Чуманкасы!T59+'Шатьма '!T59+Юнга!T59+Юськасы!T59+Ярабай!T59+Ярославка!T59</f>
        <v>0</v>
      </c>
      <c r="U59" s="224">
        <f>Александровск!U59+Большесунд!U59+Ильинка!U59+Кадикасы!U59+Моргауши!U59+Москакасы!U59+Оринино!U59+'Сятра '!U59+Тораево!U59+Хорной!U59+Чуманкасы!U59+'Шатьма '!U59+Юнга!U59+Юськасы!U59+Ярабай!U59+Ярославка!U59</f>
        <v>0</v>
      </c>
      <c r="V59" s="224">
        <f>Александровск!V59+Большесунд!V59+Ильинка!V59+Кадикасы!V59+Моргауши!V59+Москакасы!V59+Оринино!V59+'Сятра '!V59+Тораево!V59+Хорной!V59+Чуманкасы!V59+'Шатьма '!V59+Юнга!V59+Юськасы!V59+Ярабай!V59+Ярославка!V59</f>
        <v>0</v>
      </c>
      <c r="W59" s="224">
        <f>Александровск!W59+Большесунд!W59+Ильинка!W59+Кадикасы!W59+Моргауши!W59+Москакасы!W59+Оринино!W59+'Сятра '!W59+Тораево!W59+Хорной!W59+Чуманкасы!W59+'Шатьма '!W59+Юнга!W59+Юськасы!W59+Ярабай!W59+Ярославка!W59</f>
        <v>243.18</v>
      </c>
      <c r="X59" s="224">
        <f>Александровск!X59+Большесунд!X59+Ильинка!X59+Кадикасы!X59+Моргауши!X59+Москакасы!X59+Оринино!X59+'Сятра '!X59+Тораево!X59+Хорной!X59+Чуманкасы!X59+'Шатьма '!X59+Юнга!X59+Юськасы!X59+Ярабай!X59+Ярославка!X59</f>
        <v>255.33900000000003</v>
      </c>
      <c r="Y59" s="224">
        <f>Александровск!Y59+Большесунд!Y59+Ильинка!Y59+Кадикасы!Y59+Моргауши!Y59+Москакасы!Y59+Оринино!Y59+'Сятра '!Y59+Тораево!Y59+Хорной!Y59+Чуманкасы!Y59+'Шатьма '!Y59+Юнга!Y59+Юськасы!Y59+Ярабай!Y59+Ярославка!Y59</f>
        <v>268.10595000000006</v>
      </c>
      <c r="Z59" s="224">
        <f>Александровск!Z59+Большесунд!Z59+Ильинка!Z59+Кадикасы!Z59+Моргауши!Z59+Москакасы!Z59+Оринино!Z59+'Сятра '!Z59+Тораево!Z59+Хорной!Z59+Чуманкасы!Z59+'Шатьма '!Z59+Юнга!Z59+Юськасы!Z59+Ярабай!Z59+Ярославка!Z59</f>
        <v>0</v>
      </c>
      <c r="AA59" s="99">
        <f>Александровск!AA59+Большесунд!AA59+Ильинка!AA59+Кадикасы!AA59+Моргауши!AA59+Москакасы!AA59+Оринино!AA59+'Сятра '!AA59+Тораево!AA59+Хорной!AA59+Чуманкасы!AA59+'Шатьма '!AA59+Юнга!AA59+Юськасы!AA59+Ярабай!AA59+Ярославка!AA59</f>
        <v>0</v>
      </c>
    </row>
    <row r="60" spans="1:27" ht="63.75">
      <c r="A60" s="151"/>
      <c r="B60" s="163" t="s">
        <v>202</v>
      </c>
      <c r="C60" s="105" t="s">
        <v>203</v>
      </c>
      <c r="D60" s="18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223">
        <f t="shared" ref="T60:Y60" si="3">SUM(T61:T62)</f>
        <v>4302.74</v>
      </c>
      <c r="U60" s="223">
        <f t="shared" si="3"/>
        <v>4302.8599999999997</v>
      </c>
      <c r="V60" s="223">
        <f t="shared" si="3"/>
        <v>4343.8</v>
      </c>
      <c r="W60" s="223">
        <f t="shared" si="3"/>
        <v>3079.8860000000004</v>
      </c>
      <c r="X60" s="223">
        <f t="shared" si="3"/>
        <v>3239.9192599999997</v>
      </c>
      <c r="Y60" s="223">
        <f t="shared" si="3"/>
        <v>3417.8174806000011</v>
      </c>
      <c r="Z60" s="224">
        <f>Александровск!Z60+Большесунд!Z60+Ильинка!Z60+Кадикасы!Z60+Моргауши!Z60+Москакасы!Z60+Оринино!Z60+'Сятра '!Z60+Тораево!Z60+Хорной!Z60+Чуманкасы!Z60+'Шатьма '!Z60+Юнга!Z60+Юськасы!Z60+Ярабай!Z60+Ярославка!Z60</f>
        <v>0</v>
      </c>
      <c r="AA60" s="99">
        <f>Александровск!AA60+Большесунд!AA60+Ильинка!AA60+Кадикасы!AA60+Моргауши!AA60+Москакасы!AA60+Оринино!AA60+'Сятра '!AA60+Тораево!AA60+Хорной!AA60+Чуманкасы!AA60+'Шатьма '!AA60+Юнга!AA60+Юськасы!AA60+Ярабай!AA60+Ярославка!AA60</f>
        <v>0</v>
      </c>
    </row>
    <row r="61" spans="1:27" ht="12.75">
      <c r="A61" s="151"/>
      <c r="B61" s="163" t="s">
        <v>216</v>
      </c>
      <c r="C61" s="105"/>
      <c r="D61" s="180" t="s">
        <v>204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224">
        <f>Александровск!T61+Большесунд!T61+Ильинка!T61+Кадикасы!T61+Моргауши!T61+Москакасы!T61+Оринино!T61+'Сятра '!T61+Тораево!T61+Хорной!T61+Чуманкасы!T61+'Шатьма '!T61+Юнга!T61+Юськасы!T61+Ярабай!T61+Ярославка!T61</f>
        <v>1467.9399999999996</v>
      </c>
      <c r="U61" s="224">
        <f>Александровск!U61+Большесунд!U61+Ильинка!U61+Кадикасы!U61+Моргауши!U61+Москакасы!U61+Оринино!U61+'Сятра '!U61+Тораево!U61+Хорной!U61+Чуманкасы!U61+'Шатьма '!U61+Юнга!U61+Юськасы!U61+Ярабай!U61+Ярославка!U61</f>
        <v>1468.0599999999997</v>
      </c>
      <c r="V61" s="224">
        <f>Александровск!V61+Большесунд!V61+Ильинка!V61+Кадикасы!V61+Моргауши!V61+Москакасы!V61+Оринино!V61+'Сятра '!V61+Тораево!V61+Хорной!V61+Чуманкасы!V61+'Шатьма '!V61+Юнга!V61+Юськасы!V61+Ярабай!V61+Ярославка!V61</f>
        <v>1496.4999999999998</v>
      </c>
      <c r="W61" s="224">
        <f>Александровск!W61+Большесунд!W61+Ильинка!W61+Кадикасы!W61+Моргауши!W61+Москакасы!W61+Оринино!W61+'Сятра '!W61+Тораево!W61+Хорной!W61+Чуманкасы!W61+'Шатьма '!W61+Юнга!W61+Юськасы!W61+Ярабай!W61+Ярославка!W61</f>
        <v>1585.001</v>
      </c>
      <c r="X61" s="224">
        <f>Александровск!X61+Большесунд!X61+Ильинка!X61+Кадикасы!X61+Моргауши!X61+Москакасы!X61+Оринино!X61+'Сятра '!X61+Тораево!X61+Хорной!X61+Чуманкасы!X61+'Шатьма '!X61+Юнга!X61+Юськасы!X61+Ярабай!X61+Ярославка!X61</f>
        <v>1670.2900099999997</v>
      </c>
      <c r="Y61" s="224">
        <f>Александровск!Y61+Большесунд!Y61+Ильинка!Y61+Кадикасы!Y61+Моргауши!Y61+Москакасы!Y61+Оринино!Y61+'Сятра '!Y61+Тораево!Y61+Хорной!Y61+Чуманкасы!Y61+'Шатьма '!Y61+Юнга!Y61+Юськасы!Y61+Ярабай!Y61+Ярославка!Y61</f>
        <v>1769.7067681000008</v>
      </c>
      <c r="Z61" s="224" t="e">
        <f>Александровск!Z61+Большесунд!Z61+Ильинка!Z61+Кадикасы!Z61+Моргауши!Z61+Москакасы!Z61+Оринино!Z61+'Сятра '!Z61+Тораево!Z61+Хорной!Z61+Чуманкасы!Z61+'Шатьма '!Z61+Юнга!Z61+Юськасы!Z61+Ярабай!Z61+Ярославка!Z61</f>
        <v>#VALUE!</v>
      </c>
      <c r="AA61" s="99">
        <f>Александровск!AA61+Большесунд!AA61+Ильинка!AA61+Кадикасы!AA61+Моргауши!AA61+Москакасы!AA61+Оринино!AA61+'Сятра '!AA61+Тораево!AA61+Хорной!AA61+Чуманкасы!AA61+'Шатьма '!AA61+Юнга!AA61+Юськасы!AA61+Ярабай!AA61+Ярославка!AA61</f>
        <v>0</v>
      </c>
    </row>
    <row r="62" spans="1:27" ht="12.75">
      <c r="A62" s="151"/>
      <c r="B62" s="163" t="s">
        <v>217</v>
      </c>
      <c r="C62" s="105"/>
      <c r="D62" s="18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224">
        <f>Александровск!T62+Большесунд!T62+Ильинка!T62+Кадикасы!T62+Моргауши!T62+Москакасы!T62+Оринино!T62+'Сятра '!T62+Тораево!T62+Хорной!T62+Чуманкасы!T62+'Шатьма '!T62+Юнга!T62+Юськасы!T62+Ярабай!T62+Ярославка!T62</f>
        <v>2834.8</v>
      </c>
      <c r="U62" s="224">
        <f>Александровск!U62+Большесунд!U62+Ильинка!U62+Кадикасы!U62+Моргауши!U62+Москакасы!U62+Оринино!U62+'Сятра '!U62+Тораево!U62+Хорной!U62+Чуманкасы!U62+'Шатьма '!U62+Юнга!U62+Юськасы!U62+Ярабай!U62+Ярославка!U62</f>
        <v>2834.8</v>
      </c>
      <c r="V62" s="224">
        <f>Александровск!V62+Большесунд!V62+Ильинка!V62+Кадикасы!V62+Моргауши!V62+Москакасы!V62+Оринино!V62+'Сятра '!V62+Тораево!V62+Хорной!V62+Чуманкасы!V62+'Шатьма '!V62+Юнга!V62+Юськасы!V62+Ярабай!V62+Ярославка!V62</f>
        <v>2847.3</v>
      </c>
      <c r="W62" s="224">
        <f>Александровск!W62+Большесунд!W62+Ильинка!W62+Кадикасы!W62+Моргауши!W62+Москакасы!W62+Оринино!W62+'Сятра '!W62+Тораево!W62+Хорной!W62+Чуманкасы!W62+'Шатьма '!W62+Юнга!W62+Юськасы!W62+Ярабай!W62+Ярославка!W62</f>
        <v>1494.8850000000002</v>
      </c>
      <c r="X62" s="224">
        <f>Александровск!X62+Большесунд!X62+Ильинка!X62+Кадикасы!X62+Моргауши!X62+Москакасы!X62+Оринино!X62+'Сятра '!X62+Тораево!X62+Хорной!X62+Чуманкасы!X62+'Шатьма '!X62+Юнга!X62+Юськасы!X62+Ярабай!X62+Ярославка!X62</f>
        <v>1569.6292500000002</v>
      </c>
      <c r="Y62" s="224">
        <f>Александровск!Y62+Большесунд!Y62+Ильинка!Y62+Кадикасы!Y62+Моргауши!Y62+Москакасы!Y62+Оринино!Y62+'Сятра '!Y62+Тораево!Y62+Хорной!Y62+Чуманкасы!Y62+'Шатьма '!Y62+Юнга!Y62+Юськасы!Y62+Ярабай!Y62+Ярославка!Y62</f>
        <v>1648.1107125000003</v>
      </c>
      <c r="Z62" s="224">
        <f>Александровск!Z62+Большесунд!Z62+Ильинка!Z62+Кадикасы!Z62+Моргауши!Z62+Москакасы!Z62+Оринино!Z62+'Сятра '!Z62+Тораево!Z62+Хорной!Z62+Чуманкасы!Z62+'Шатьма '!Z62+Юнга!Z62+Юськасы!Z62+Ярабай!Z62+Ярославка!Z62</f>
        <v>0</v>
      </c>
      <c r="AA62" s="99">
        <f>Александровск!AA62+Большесунд!AA62+Ильинка!AA62+Кадикасы!AA62+Моргауши!AA62+Москакасы!AA62+Оринино!AA62+'Сятра '!AA62+Тораево!AA62+Хорной!AA62+Чуманкасы!AA62+'Шатьма '!AA62+Юнга!AA62+Юськасы!AA62+Ярабай!AA62+Ярославка!AA62</f>
        <v>0</v>
      </c>
    </row>
    <row r="63" spans="1:27" ht="102">
      <c r="A63" s="151"/>
      <c r="B63" s="163" t="s">
        <v>385</v>
      </c>
      <c r="C63" s="105" t="s">
        <v>207</v>
      </c>
      <c r="D63" s="180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224">
        <f>Александровск!T63+Большесунд!T63+Ильинка!T63+Кадикасы!T63+Моргауши!T63+Москакасы!T63+Оринино!T63+'Сятра '!T63+Тораево!T63+Хорной!T63+Чуманкасы!T63+'Шатьма '!T63+Юнга!T63+Юськасы!T63+Ярабай!T63+Ярославка!T63</f>
        <v>378.29999999999995</v>
      </c>
      <c r="U63" s="224">
        <f>Александровск!U63+Большесунд!U63+Ильинка!U63+Кадикасы!U63+Моргауши!U63+Москакасы!U63+Оринино!U63+'Сятра '!U63+Тораево!U63+Хорной!U63+Чуманкасы!U63+'Шатьма '!U63+Юнга!U63+Юськасы!U63+Ярабай!U63+Ярославка!U63</f>
        <v>344.4</v>
      </c>
      <c r="V63" s="224">
        <f>Александровск!V63+Большесунд!V63+Ильинка!V63+Кадикасы!V63+Моргауши!V63+Москакасы!V63+Оринино!V63+'Сятра '!V63+Тораево!V63+Хорной!V63+Чуманкасы!V63+'Шатьма '!V63+Юнга!V63+Юськасы!V63+Ярабай!V63+Ярославка!V63</f>
        <v>205.3</v>
      </c>
      <c r="W63" s="224">
        <f>Александровск!W63+Большесунд!W63+Ильинка!W63+Кадикасы!W63+Моргауши!W63+Москакасы!W63+Оринино!W63+'Сятра '!W63+Тораево!W63+Хорной!W63+Чуманкасы!W63+'Шатьма '!W63+Юнга!W63+Юськасы!W63+Ярабай!W63+Ярославка!W63</f>
        <v>219.38499999999999</v>
      </c>
      <c r="X63" s="224">
        <f>Александровск!X63+Большесунд!X63+Ильинка!X63+Кадикасы!X63+Моргауши!X63+Москакасы!X63+Оринино!X63+'Сятра '!X63+Тораево!X63+Хорной!X63+Чуманкасы!X63+'Шатьма '!X63+Юнга!X63+Юськасы!X63+Ярабай!X63+Ярославка!X63</f>
        <v>222.33225000000004</v>
      </c>
      <c r="Y63" s="224">
        <f>Александровск!Y63+Большесунд!Y63+Ильинка!Y63+Кадикасы!Y63+Моргауши!Y63+Москакасы!Y63+Оринино!Y63+'Сятра '!Y63+Тораево!Y63+Хорной!Y63+Чуманкасы!Y63+'Шатьма '!Y63+Юнга!Y63+Юськасы!Y63+Ярабай!Y63+Ярославка!Y63</f>
        <v>237.45986250000004</v>
      </c>
      <c r="Z63" s="224">
        <f>Александровск!Z63+Большесунд!Z63+Ильинка!Z63+Кадикасы!Z63+Моргауши!Z63+Москакасы!Z63+Оринино!Z63+'Сятра '!Z63+Тораево!Z63+Хорной!Z63+Чуманкасы!Z63+'Шатьма '!Z63+Юнга!Z63+Юськасы!Z63+Ярабай!Z63+Ярославка!Z63</f>
        <v>0</v>
      </c>
      <c r="AA63" s="99">
        <f>Александровск!AA63+Большесунд!AA63+Ильинка!AA63+Кадикасы!AA63+Моргауши!AA63+Москакасы!AA63+Оринино!AA63+'Сятра '!AA63+Тораево!AA63+Хорной!AA63+Чуманкасы!AA63+'Шатьма '!AA63+Юнга!AA63+Юськасы!AA63+Ярабай!AA63+Ярославка!AA63</f>
        <v>0</v>
      </c>
    </row>
    <row r="64" spans="1:27" ht="25.5">
      <c r="A64" s="151"/>
      <c r="B64" s="163" t="s">
        <v>386</v>
      </c>
      <c r="C64" s="23" t="s">
        <v>376</v>
      </c>
      <c r="D64" s="203" t="s">
        <v>111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224">
        <f>Александровск!T64+Большесунд!T64+Ильинка!T64+Кадикасы!T64+Моргауши!T64+Москакасы!T64+Оринино!T64+'Сятра '!T64+Тораево!T64+Хорной!T64+Чуманкасы!T64+'Шатьма '!T64+Юнга!T64+Юськасы!T64+Ярабай!T64+Ярославка!T64</f>
        <v>378.29999999999995</v>
      </c>
      <c r="U64" s="224">
        <f>Александровск!U64+Большесунд!U64+Ильинка!U64+Кадикасы!U64+Моргауши!U64+Москакасы!U64+Оринино!U64+'Сятра '!U64+Тораево!U64+Хорной!U64+Чуманкасы!U64+'Шатьма '!U64+Юнга!U64+Юськасы!U64+Ярабай!U64+Ярославка!U64</f>
        <v>344.4</v>
      </c>
      <c r="V64" s="224">
        <f>Александровск!V64+Большесунд!V64+Ильинка!V64+Кадикасы!V64+Моргауши!V64+Москакасы!V64+Оринино!V64+'Сятра '!V64+Тораево!V64+Хорной!V64+Чуманкасы!V64+'Шатьма '!V64+Юнга!V64+Юськасы!V64+Ярабай!V64+Ярославка!V64</f>
        <v>205.3</v>
      </c>
      <c r="W64" s="224">
        <f>Александровск!W64+Большесунд!W64+Ильинка!W64+Кадикасы!W64+Моргауши!W64+Москакасы!W64+Оринино!W64+'Сятра '!W64+Тораево!W64+Хорной!W64+Чуманкасы!W64+'Шатьма '!W64+Юнга!W64+Юськасы!W64+Ярабай!W64+Ярославка!W64</f>
        <v>219.38499999999999</v>
      </c>
      <c r="X64" s="224">
        <f>Александровск!X64+Большесунд!X64+Ильинка!X64+Кадикасы!X64+Моргауши!X64+Москакасы!X64+Оринино!X64+'Сятра '!X64+Тораево!X64+Хорной!X64+Чуманкасы!X64+'Шатьма '!X64+Юнга!X64+Юськасы!X64+Ярабай!X64+Ярославка!X64</f>
        <v>222.33225000000004</v>
      </c>
      <c r="Y64" s="224">
        <f>Александровск!Y64+Большесунд!Y64+Ильинка!Y64+Кадикасы!Y64+Моргауши!Y64+Москакасы!Y64+Оринино!Y64+'Сятра '!Y64+Тораево!Y64+Хорной!Y64+Чуманкасы!Y64+'Шатьма '!Y64+Юнга!Y64+Юськасы!Y64+Ярабай!Y64+Ярославка!Y64</f>
        <v>237.45986250000004</v>
      </c>
      <c r="Z64" s="224">
        <f>Александровск!Z64+Большесунд!Z64+Ильинка!Z64+Кадикасы!Z64+Моргауши!Z64+Москакасы!Z64+Оринино!Z64+'Сятра '!Z64+Тораево!Z64+Хорной!Z64+Чуманкасы!Z64+'Шатьма '!Z64+Юнга!Z64+Юськасы!Z64+Ярабай!Z64+Ярославка!Z64</f>
        <v>0</v>
      </c>
      <c r="AA64" s="99">
        <f>Александровск!AA64+Большесунд!AA64+Ильинка!AA64+Кадикасы!AA64+Моргауши!AA64+Москакасы!AA64+Оринино!AA64+'Сятра '!AA64+Тораево!AA64+Хорной!AA64+Чуманкасы!AA64+'Шатьма '!AA64+Юнга!AA64+Юськасы!AA64+Ярабай!AA64+Ярославка!AA64</f>
        <v>0</v>
      </c>
    </row>
    <row r="65" spans="1:27" ht="89.25">
      <c r="A65" s="151"/>
      <c r="B65" s="208" t="s">
        <v>258</v>
      </c>
      <c r="C65" s="24" t="s">
        <v>259</v>
      </c>
      <c r="D65" s="209" t="s">
        <v>260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224">
        <f>Александровск!T65+Большесунд!T65+Ильинка!T65+Кадикасы!T65+Моргауши!T65+Москакасы!T65+Оринино!T65+'Сятра '!T65+Тораево!T65+Хорной!T65+Чуманкасы!T65+'Шатьма '!T65+Юнга!T65+Юськасы!T65+Ярабай!T65+Ярославка!T65</f>
        <v>0</v>
      </c>
      <c r="U65" s="224">
        <f>Александровск!U65+Большесунд!U65+Ильинка!U65+Кадикасы!U65+Моргауши!U65+Москакасы!U65+Оринино!U65+'Сятра '!U65+Тораево!U65+Хорной!U65+Чуманкасы!U65+'Шатьма '!U65+Юнга!U65+Юськасы!U65+Ярабай!U65+Ярославка!U65</f>
        <v>0</v>
      </c>
      <c r="V65" s="224">
        <f>Александровск!V65+Большесунд!V65+Ильинка!V65+Кадикасы!V65+Моргауши!V65+Москакасы!V65+Оринино!V65+'Сятра '!V65+Тораево!V65+Хорной!V65+Чуманкасы!V65+'Шатьма '!V65+Юнга!V65+Юськасы!V65+Ярабай!V65+Ярославка!V65</f>
        <v>0</v>
      </c>
      <c r="W65" s="224">
        <f>Александровск!W65+Большесунд!W65+Ильинка!W65+Кадикасы!W65+Моргауши!W65+Москакасы!W65+Оринино!W65+'Сятра '!W65+Тораево!W65+Хорной!W65+Чуманкасы!W65+'Шатьма '!W65+Юнга!W65+Юськасы!W65+Ярабай!W65+Ярославка!W65</f>
        <v>0</v>
      </c>
      <c r="X65" s="224">
        <f>Александровск!X65+Большесунд!X65+Ильинка!X65+Кадикасы!X65+Моргауши!X65+Москакасы!X65+Оринино!X65+'Сятра '!X65+Тораево!X65+Хорной!X65+Чуманкасы!X65+'Шатьма '!X65+Юнга!X65+Юськасы!X65+Ярабай!X65+Ярославка!X65</f>
        <v>0</v>
      </c>
      <c r="Y65" s="224">
        <f>Александровск!Y65+Большесунд!Y65+Ильинка!Y65+Кадикасы!Y65+Моргауши!Y65+Москакасы!Y65+Оринино!Y65+'Сятра '!Y65+Тораево!Y65+Хорной!Y65+Чуманкасы!Y65+'Шатьма '!Y65+Юнга!Y65+Юськасы!Y65+Ярабай!Y65+Ярославка!Y65</f>
        <v>0</v>
      </c>
      <c r="Z65" s="224">
        <f>Александровск!Z65+Большесунд!Z65+Ильинка!Z65+Кадикасы!Z65+Моргауши!Z65+Москакасы!Z65+Оринино!Z65+'Сятра '!Z65+Тораево!Z65+Хорной!Z65+Чуманкасы!Z65+'Шатьма '!Z65+Юнга!Z65+Юськасы!Z65+Ярабай!Z65+Ярославка!Z65</f>
        <v>0</v>
      </c>
      <c r="AA65" s="99">
        <f>Александровск!AA65+Большесунд!AA65+Ильинка!AA65+Кадикасы!AA65+Моргауши!AA65+Москакасы!AA65+Оринино!AA65+'Сятра '!AA65+Тораево!AA65+Хорной!AA65+Чуманкасы!AA65+'Шатьма '!AA65+Юнга!AA65+Юськасы!AA65+Ярабай!AA65+Ярославка!AA65</f>
        <v>0</v>
      </c>
    </row>
    <row r="66" spans="1:27" ht="12.75">
      <c r="A66" s="151"/>
      <c r="B66" s="176" t="s">
        <v>208</v>
      </c>
      <c r="C66" s="22"/>
      <c r="D66" s="180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223">
        <f t="shared" ref="T66:Y66" si="4">T7</f>
        <v>72338.790000000023</v>
      </c>
      <c r="U66" s="223">
        <f t="shared" si="4"/>
        <v>65515.66</v>
      </c>
      <c r="V66" s="223">
        <f t="shared" si="4"/>
        <v>88222.5</v>
      </c>
      <c r="W66" s="223">
        <f t="shared" si="4"/>
        <v>85707.016000000003</v>
      </c>
      <c r="X66" s="223">
        <f t="shared" si="4"/>
        <v>90508.830100000006</v>
      </c>
      <c r="Y66" s="223">
        <f t="shared" si="4"/>
        <v>96042.756638200022</v>
      </c>
      <c r="Z66" s="224">
        <f>Александровск!Z66+Большесунд!Z66+Ильинка!Z66+Кадикасы!Z66+Моргауши!Z66+Москакасы!Z66+Оринино!Z66+'Сятра '!Z66+Тораево!Z66+Хорной!Z66+Чуманкасы!Z66+'Шатьма '!Z66+Юнга!Z66+Юськасы!Z66+Ярабай!Z66+Ярославка!Z66</f>
        <v>0</v>
      </c>
      <c r="AA66" s="99">
        <f>Александровск!AA66+Большесунд!AA66+Ильинка!AA66+Кадикасы!AA66+Моргауши!AA66+Москакасы!AA66+Оринино!AA66+'Сятра '!AA66+Тораево!AA66+Хорной!AA66+Чуманкасы!AA66+'Шатьма '!AA66+Юнга!AA66+Юськасы!AA66+Ярабай!AA66+Ярославка!AA66</f>
        <v>0</v>
      </c>
    </row>
    <row r="67" spans="1:27" ht="25.5">
      <c r="A67" s="151"/>
      <c r="B67" s="208" t="s">
        <v>427</v>
      </c>
      <c r="C67" s="160"/>
      <c r="D67" s="215" t="s">
        <v>111</v>
      </c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224">
        <f>Александровск!T67+Большесунд!T67+Ильинка!T67+Кадикасы!T67+Моргауши!T67+Москакасы!T67+Оринино!T67+'Сятра '!T67+Тораево!T67+Хорной!T67+Чуманкасы!T67+'Шатьма '!T67+Юнга!T67+Юськасы!T67+Ярабай!T67+Ярославка!T67</f>
        <v>678.1</v>
      </c>
      <c r="U67" s="224">
        <f>Александровск!U67+Большесунд!U67+Ильинка!U67+Кадикасы!U67+Моргауши!U67+Москакасы!U67+Оринино!U67+'Сятра '!U67+Тораево!U67+Хорной!U67+Чуманкасы!U67+'Шатьма '!U67+Юнга!U67+Юськасы!U67+Ярабай!U67+Ярославка!U67</f>
        <v>678.1</v>
      </c>
      <c r="V67" s="224">
        <f>Александровск!V67+Большесунд!V67+Ильинка!V67+Кадикасы!V67+Моргауши!V67+Москакасы!V67+Оринино!V67+'Сятра '!V67+Тораево!V67+Хорной!V67+Чуманкасы!V67+'Шатьма '!V67+Юнга!V67+Юськасы!V67+Ярабай!V67+Ярославка!V67</f>
        <v>587.6</v>
      </c>
      <c r="W67" s="224">
        <f>Александровск!W67+Большесунд!W67+Ильинка!W67+Кадикасы!W67+Моргауши!W67+Москакасы!W67+Оринино!W67+'Сятра '!W67+Тораево!W67+Хорной!W67+Чуманкасы!W67+'Шатьма '!W67+Юнга!W67+Юськасы!W67+Ярабай!W67+Ярославка!W67</f>
        <v>638.36000000000013</v>
      </c>
      <c r="X67" s="224">
        <f>Александровск!X67+Большесунд!X67+Ильинка!X67+Кадикасы!X67+Моргауши!X67+Москакасы!X67+Оринино!X67+'Сятра '!X67+Тораево!X67+Хорной!X67+Чуманкасы!X67+'Шатьма '!X67+Юнга!X67+Юськасы!X67+Ярабай!X67+Ярославка!X67</f>
        <v>693.71600000000012</v>
      </c>
      <c r="Y67" s="224">
        <f>Александровск!Y67+Большесунд!Y67+Ильинка!Y67+Кадикасы!Y67+Моргауши!Y67+Москакасы!Y67+Оринино!Y67+'Сятра '!Y67+Тораево!Y67+Хорной!Y67+Чуманкасы!Y67+'Шатьма '!Y67+Юнга!Y67+Юськасы!Y67+Ярабай!Y67+Ярославка!Y67</f>
        <v>754.09880000000021</v>
      </c>
      <c r="Z67" s="224">
        <f>Александровск!Z67+Большесунд!Z67+Ильинка!Z67+Кадикасы!Z67+Моргауши!Z67+Москакасы!Z67+Оринино!Z67+'Сятра '!Z67+Тораево!Z67+Хорной!Z67+Чуманкасы!Z67+'Шатьма '!Z67+Юнга!Z67+Юськасы!Z67+Ярабай!Z67+Ярославка!Z67</f>
        <v>0</v>
      </c>
      <c r="AA67" s="99">
        <f>Александровск!AA67+Большесунд!AA67+Ильинка!AA67+Кадикасы!AA67+Моргауши!AA67+Москакасы!AA67+Оринино!AA67+'Сятра '!AA67+Тораево!AA67+Хорной!AA67+Чуманкасы!AA67+'Шатьма '!AA67+Юнга!AA67+Юськасы!AA67+Ярабай!AA67+Ярославка!AA67</f>
        <v>0</v>
      </c>
    </row>
    <row r="68" spans="1:27" ht="12.75">
      <c r="A68" s="151"/>
      <c r="B68" s="208"/>
      <c r="C68" s="160"/>
      <c r="D68" s="215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224">
        <f>Александровск!T68+Большесунд!T68+Ильинка!T68+Кадикасы!T68+Моргауши!T68+Москакасы!T68+Оринино!T68+'Сятра '!T68+Тораево!T68+Хорной!T68+Чуманкасы!T68+'Шатьма '!T68+Юнга!T68+Юськасы!T68+Ярабай!T68+Ярославка!T68</f>
        <v>1770.6</v>
      </c>
      <c r="U68" s="224">
        <f>Александровск!U68+Большесунд!U68+Ильинка!U68+Кадикасы!U68+Моргауши!U68+Москакасы!U68+Оринино!U68+'Сятра '!U68+Тораево!U68+Хорной!U68+Чуманкасы!U68+'Шатьма '!U68+Юнга!U68+Юськасы!U68+Ярабай!U68+Ярославка!U68</f>
        <v>1770.6</v>
      </c>
      <c r="V68" s="224">
        <f>Александровск!V68+Большесунд!V68+Ильинка!V68+Кадикасы!V68+Моргауши!V68+Москакасы!V68+Оринино!V68+'Сятра '!V68+Тораево!V68+Хорной!V68+Чуманкасы!V68+'Шатьма '!V68+Юнга!V68+Юськасы!V68+Ярабай!V68+Ярославка!V68</f>
        <v>883.2</v>
      </c>
      <c r="W68" s="224">
        <f>Александровск!W68+Большесунд!W68+Ильинка!W68+Кадикасы!W68+Моргауши!W68+Москакасы!W68+Оринино!W68+'Сятра '!W68+Тораево!W68+Хорной!W68+Чуманкасы!W68+'Шатьма '!W68+Юнга!W68+Юськасы!W68+Ярабай!W68+Ярославка!W68</f>
        <v>0</v>
      </c>
      <c r="X68" s="224">
        <f>Александровск!X68+Большесунд!X68+Ильинка!X68+Кадикасы!X68+Моргауши!X68+Москакасы!X68+Оринино!X68+'Сятра '!X68+Тораево!X68+Хорной!X68+Чуманкасы!X68+'Шатьма '!X68+Юнга!X68+Юськасы!X68+Ярабай!X68+Ярославка!X68</f>
        <v>0</v>
      </c>
      <c r="Y68" s="224">
        <f>Александровск!Y68+Большесунд!Y68+Ильинка!Y68+Кадикасы!Y68+Моргауши!Y68+Москакасы!Y68+Оринино!Y68+'Сятра '!Y68+Тораево!Y68+Хорной!Y68+Чуманкасы!Y68+'Шатьма '!Y68+Юнга!Y68+Юськасы!Y68+Ярабай!Y68+Ярославка!Y68</f>
        <v>0</v>
      </c>
      <c r="Z68" s="224">
        <f>Александровск!Z68+Большесунд!Z68+Ильинка!Z68+Кадикасы!Z68+Моргауши!Z68+Москакасы!Z68+Оринино!Z68+'Сятра '!Z68+Тораево!Z68+Хорной!Z68+Чуманкасы!Z68+'Шатьма '!Z68+Юнга!Z68+Юськасы!Z68+Ярабай!Z68+Ярославка!Z68</f>
        <v>0</v>
      </c>
      <c r="AA68" s="99">
        <f>Александровск!AA68+Большесунд!AA68+Ильинка!AA68+Кадикасы!AA68+Моргауши!AA68+Москакасы!AA68+Оринино!AA68+'Сятра '!AA68+Тораево!AA68+Хорной!AA68+Чуманкасы!AA68+'Шатьма '!AA68+Юнга!AA68+Юськасы!AA68+Ярабай!AA68+Ярославка!AA68</f>
        <v>0</v>
      </c>
    </row>
    <row r="69" spans="1:27" ht="12.75">
      <c r="A69" s="151"/>
      <c r="B69" s="164"/>
      <c r="C69" s="160"/>
      <c r="D69" s="215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224">
        <f>Александровск!T69+Большесунд!T69+Ильинка!T69+Кадикасы!T69+Моргауши!T69+Москакасы!T69+Оринино!T69+'Сятра '!T69+Тораево!T69+Хорной!T69+Чуманкасы!T69+'Шатьма '!T69+Юнга!T69+Юськасы!T69+Ярабай!T69+Ярославка!T69</f>
        <v>0</v>
      </c>
      <c r="U69" s="224">
        <f>Александровск!U69+Большесунд!U69+Ильинка!U69+Кадикасы!U69+Моргауши!U69+Москакасы!U69+Оринино!U69+'Сятра '!U69+Тораево!U69+Хорной!U69+Чуманкасы!U69+'Шатьма '!U69+Юнга!U69+Юськасы!U69+Ярабай!U69+Ярославка!U69</f>
        <v>0</v>
      </c>
      <c r="V69" s="224">
        <f>Александровск!V69+Большесунд!V69+Ильинка!V69+Кадикасы!V69+Моргауши!V69+Москакасы!V69+Оринино!V69+'Сятра '!V69+Тораево!V69+Хорной!V69+Чуманкасы!V69+'Шатьма '!V69+Юнга!V69+Юськасы!V69+Ярабай!V69+Ярославка!V69</f>
        <v>0</v>
      </c>
      <c r="W69" s="224">
        <f>Александровск!W69+Большесунд!W69+Ильинка!W69+Кадикасы!W69+Моргауши!W69+Москакасы!W69+Оринино!W69+'Сятра '!W69+Тораево!W69+Хорной!W69+Чуманкасы!W69+'Шатьма '!W69+Юнга!W69+Юськасы!W69+Ярабай!W69+Ярославка!W69</f>
        <v>0</v>
      </c>
      <c r="X69" s="224">
        <f>Александровск!X69+Большесунд!X69+Ильинка!X69+Кадикасы!X69+Моргауши!X69+Москакасы!X69+Оринино!X69+'Сятра '!X69+Тораево!X69+Хорной!X69+Чуманкасы!X69+'Шатьма '!X69+Юнга!X69+Юськасы!X69+Ярабай!X69+Ярославка!X69</f>
        <v>0</v>
      </c>
      <c r="Y69" s="224">
        <f>Александровск!Y69+Большесунд!Y69+Ильинка!Y69+Кадикасы!Y69+Моргауши!Y69+Москакасы!Y69+Оринино!Y69+'Сятра '!Y69+Тораево!Y69+Хорной!Y69+Чуманкасы!Y69+'Шатьма '!Y69+Юнга!Y69+Юськасы!Y69+Ярабай!Y69+Ярославка!Y69</f>
        <v>0</v>
      </c>
      <c r="Z69" s="224">
        <f>Александровск!Z69+Большесунд!Z69+Ильинка!Z69+Кадикасы!Z69+Моргауши!Z69+Москакасы!Z69+Оринино!Z69+'Сятра '!Z69+Тораево!Z69+Хорной!Z69+Чуманкасы!Z69+'Шатьма '!Z69+Юнга!Z69+Юськасы!Z69+Ярабай!Z69+Ярославка!Z69</f>
        <v>0</v>
      </c>
      <c r="AA69" s="99">
        <f>Александровск!AA69+Большесунд!AA69+Ильинка!AA69+Кадикасы!AA69+Моргауши!AA69+Москакасы!AA69+Оринино!AA69+'Сятра '!AA69+Тораево!AA69+Хорной!AA69+Чуманкасы!AA69+'Шатьма '!AA69+Юнга!AA69+Юськасы!AA69+Ярабай!AA69+Ярославка!AA69</f>
        <v>0</v>
      </c>
    </row>
    <row r="70" spans="1:27" ht="25.5">
      <c r="A70" s="151"/>
      <c r="B70" s="208" t="s">
        <v>428</v>
      </c>
      <c r="C70" s="160"/>
      <c r="D70" s="215" t="s">
        <v>84</v>
      </c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224">
        <f>Александровск!T70+Большесунд!T70+Ильинка!T70+Кадикасы!T70+Моргауши!T70+Москакасы!T70+Оринино!T70+'Сятра '!T70+Тораево!T70+Хорной!T70+Чуманкасы!T70+'Шатьма '!T70+Юнга!T70+Юськасы!T70+Ярабай!T70+Ярославка!T70</f>
        <v>6660.079999999999</v>
      </c>
      <c r="U70" s="224">
        <f>Александровск!U70+Большесунд!U70+Ильинка!U70+Кадикасы!U70+Моргауши!U70+Москакасы!U70+Оринино!U70+'Сятра '!U70+Тораево!U70+Хорной!U70+Чуманкасы!U70+'Шатьма '!U70+Юнга!U70+Юськасы!U70+Ярабай!U70+Ярославка!U70</f>
        <v>6339.0999999999995</v>
      </c>
      <c r="V70" s="224">
        <f>Александровск!V70+Большесунд!V70+Ильинка!V70+Кадикасы!V70+Моргауши!V70+Москакасы!V70+Оринино!V70+'Сятра '!V70+Тораево!V70+Хорной!V70+Чуманкасы!V70+'Шатьма '!V70+Юнга!V70+Юськасы!V70+Ярабай!V70+Ярославка!V70</f>
        <v>4163</v>
      </c>
      <c r="W70" s="224">
        <f>Александровск!W70+Большесунд!W70+Ильинка!W70+Кадикасы!W70+Моргауши!W70+Москакасы!W70+Оринино!W70+'Сятра '!W70+Тораево!W70+Хорной!W70+Чуманкасы!W70+'Шатьма '!W70+Юнга!W70+Юськасы!W70+Ярабай!W70+Ярославка!W70</f>
        <v>3534.252</v>
      </c>
      <c r="X70" s="224">
        <f>Александровск!X70+Большесунд!X70+Ильинка!X70+Кадикасы!X70+Моргауши!X70+Москакасы!X70+Оринино!X70+'Сятра '!X70+Тораево!X70+Хорной!X70+Чуманкасы!X70+'Шатьма '!X70+Юнга!X70+Юськасы!X70+Ярабай!X70+Ярославка!X70</f>
        <v>3746.3071199999999</v>
      </c>
      <c r="Y70" s="224">
        <f>Александровск!Y70+Большесунд!Y70+Ильинка!Y70+Кадикасы!Y70+Моргауши!Y70+Москакасы!Y70+Оринино!Y70+'Сятра '!Y70+Тораево!Y70+Хорной!Y70+Чуманкасы!Y70+'Шатьма '!Y70+Юнга!Y70+Юськасы!Y70+Ярабай!Y70+Ярославка!Y70</f>
        <v>3971.0855472000003</v>
      </c>
      <c r="Z70" s="224">
        <f>Александровск!Z70+Большесунд!Z70+Ильинка!Z70+Кадикасы!Z70+Моргауши!Z70+Москакасы!Z70+Оринино!Z70+'Сятра '!Z70+Тораево!Z70+Хорной!Z70+Чуманкасы!Z70+'Шатьма '!Z70+Юнга!Z70+Юськасы!Z70+Ярабай!Z70+Ярославка!Z70</f>
        <v>0</v>
      </c>
      <c r="AA70" s="99">
        <f>Александровск!AA70+Большесунд!AA70+Ильинка!AA70+Кадикасы!AA70+Моргауши!AA70+Москакасы!AA70+Оринино!AA70+'Сятра '!AA70+Тораево!AA70+Хорной!AA70+Чуманкасы!AA70+'Шатьма '!AA70+Юнга!AA70+Юськасы!AA70+Ярабай!AA70+Ярославка!AA70</f>
        <v>0</v>
      </c>
    </row>
    <row r="71" spans="1:27" ht="51">
      <c r="A71" s="151"/>
      <c r="B71" s="208" t="s">
        <v>430</v>
      </c>
      <c r="C71" s="160"/>
      <c r="D71" s="24">
        <v>1003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224">
        <f>Александровск!T71+Большесунд!T71+Ильинка!T71+Кадикасы!T71+Моргауши!T71+Москакасы!T71+Оринино!T71+'Сятра '!T71+Тораево!T71+Хорной!T71+Чуманкасы!T71+'Шатьма '!T71+Юнга!T71+Юськасы!T71+Ярабай!T71+Ярославка!T71</f>
        <v>6652.9000000000005</v>
      </c>
      <c r="U71" s="224">
        <f>Александровск!U71+Большесунд!U71+Ильинка!U71+Кадикасы!U71+Моргауши!U71+Москакасы!U71+Оринино!U71+'Сятра '!U71+Тораево!U71+Хорной!U71+Чуманкасы!U71+'Шатьма '!U71+Юнга!U71+Юськасы!U71+Ярабай!U71+Ярославка!U71</f>
        <v>6652.9000000000005</v>
      </c>
      <c r="V71" s="224">
        <f>Александровск!V71+Большесунд!V71+Ильинка!V71+Кадикасы!V71+Моргауши!V71+Москакасы!V71+Оринино!V71+'Сятра '!V71+Тораево!V71+Хорной!V71+Чуманкасы!V71+'Шатьма '!V71+Юнга!V71+Юськасы!V71+Ярабай!V71+Ярославка!V71</f>
        <v>5595.2</v>
      </c>
      <c r="W71" s="224">
        <f>Александровск!W71+Большесунд!W71+Ильинка!W71+Кадикасы!W71+Моргауши!W71+Москакасы!W71+Оринино!W71+'Сятра '!W71+Тораево!W71+Хорной!W71+Чуманкасы!W71+'Шатьма '!W71+Юнга!W71+Юськасы!W71+Ярабай!W71+Ярославка!W71</f>
        <v>6767.6020000000008</v>
      </c>
      <c r="X71" s="224">
        <f>Александровск!X71+Большесунд!X71+Ильинка!X71+Кадикасы!X71+Моргауши!X71+Москакасы!X71+Оринино!X71+'Сятра '!X71+Тораево!X71+Хорной!X71+Чуманкасы!X71+'Шатьма '!X71+Юнга!X71+Юськасы!X71+Ярабай!X71+Ярославка!X71</f>
        <v>6444.2547199999999</v>
      </c>
      <c r="Y71" s="224">
        <f>Александровск!Y71+Большесунд!Y71+Ильинка!Y71+Кадикасы!Y71+Моргауши!Y71+Москакасы!Y71+Оринино!Y71+'Сятра '!Y71+Тораево!Y71+Хорной!Y71+Чуманкасы!Y71+'Шатьма '!Y71+Юнга!Y71+Юськасы!Y71+Ярабай!Y71+Ярославка!Y71</f>
        <v>7723.5650632000015</v>
      </c>
      <c r="Z71" s="224">
        <f>Александровск!Z71+Большесунд!Z71+Ильинка!Z71+Кадикасы!Z71+Моргауши!Z71+Москакасы!Z71+Оринино!Z71+'Сятра '!Z71+Тораево!Z71+Хорной!Z71+Чуманкасы!Z71+'Шатьма '!Z71+Юнга!Z71+Юськасы!Z71+Ярабай!Z71+Ярославка!Z71</f>
        <v>0</v>
      </c>
      <c r="AA71" s="99">
        <f>Александровск!AA71+Большесунд!AA71+Ильинка!AA71+Кадикасы!AA71+Моргауши!AA71+Москакасы!AA71+Оринино!AA71+'Сятра '!AA71+Тораево!AA71+Хорной!AA71+Чуманкасы!AA71+'Шатьма '!AA71+Юнга!AA71+Юськасы!AA71+Ярабай!AA71+Ярославка!AA71</f>
        <v>0</v>
      </c>
    </row>
    <row r="72" spans="1:27" ht="12.75">
      <c r="A72" s="151"/>
      <c r="B72" s="216" t="s">
        <v>269</v>
      </c>
      <c r="C72" s="160"/>
      <c r="D72" s="160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217">
        <f t="shared" ref="T72:Y72" si="5">T66+T67+T68+T69+T70+T71</f>
        <v>88100.47000000003</v>
      </c>
      <c r="U72" s="217">
        <f t="shared" si="5"/>
        <v>80956.360000000015</v>
      </c>
      <c r="V72" s="217">
        <f t="shared" si="5"/>
        <v>99451.5</v>
      </c>
      <c r="W72" s="217">
        <f t="shared" si="5"/>
        <v>96647.23</v>
      </c>
      <c r="X72" s="217">
        <f t="shared" si="5"/>
        <v>101393.10794</v>
      </c>
      <c r="Y72" s="217">
        <f t="shared" si="5"/>
        <v>108491.50604860003</v>
      </c>
      <c r="Z72" s="224">
        <f>Александровск!Z72+Большесунд!Z72+Ильинка!Z72+Кадикасы!Z72+Моргауши!Z72+Москакасы!Z72+Оринино!Z72+'Сятра '!Z72+Тораево!Z72+Хорной!Z72+Чуманкасы!Z72+'Шатьма '!Z72+Юнга!Z72+Юськасы!Z72+Ярабай!Z72+Ярославка!Z72</f>
        <v>0</v>
      </c>
      <c r="AA72" s="99">
        <f>Александровск!AA72+Большесунд!AA72+Ильинка!AA72+Кадикасы!AA72+Моргауши!AA72+Москакасы!AA72+Оринино!AA72+'Сятра '!AA72+Тораево!AA72+Хорной!AA72+Чуманкасы!AA72+'Шатьма '!AA72+Юнга!AA72+Юськасы!AA72+Ярабай!AA72+Ярославка!AA72</f>
        <v>0</v>
      </c>
    </row>
    <row r="73" spans="1:27" ht="12.7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ht="12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7" ht="12.7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</sheetData>
  <mergeCells count="11">
    <mergeCell ref="T3:AA3"/>
    <mergeCell ref="U4:W4"/>
    <mergeCell ref="X4:X5"/>
    <mergeCell ref="Y4:Y5"/>
    <mergeCell ref="Z4:AA4"/>
    <mergeCell ref="C21:C22"/>
    <mergeCell ref="C23:C24"/>
    <mergeCell ref="B9:B11"/>
    <mergeCell ref="B21:B22"/>
    <mergeCell ref="B23:B24"/>
    <mergeCell ref="C9:C11"/>
  </mergeCells>
  <pageMargins left="0.70866141732283472" right="0.70866141732283472" top="0.51181102362204722" bottom="0.47244094488188981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82"/>
  <sheetViews>
    <sheetView zoomScale="60" zoomScaleNormal="60" zoomScaleSheetLayoutView="3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31" customWidth="1"/>
    <col min="2" max="2" width="26.5703125" style="31" customWidth="1"/>
    <col min="3" max="3" width="11.140625" style="31" customWidth="1"/>
    <col min="4" max="4" width="9.28515625" style="31" customWidth="1"/>
    <col min="5" max="5" width="0.140625" style="3" hidden="1" customWidth="1"/>
    <col min="6" max="6" width="1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1.425781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0.28515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8" width="13.85546875" style="3" hidden="1" customWidth="1"/>
    <col min="19" max="19" width="1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 ht="19.5" customHeight="1">
      <c r="A1" s="26"/>
      <c r="B1" s="26"/>
      <c r="C1" s="26"/>
      <c r="D1" s="27"/>
      <c r="E1" s="26"/>
      <c r="F1" s="26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369" t="s">
        <v>209</v>
      </c>
      <c r="Y1" s="369"/>
      <c r="Z1" s="90"/>
    </row>
    <row r="2" spans="1:26" s="44" customFormat="1" ht="20.25" customHeight="1">
      <c r="A2" s="370" t="s">
        <v>315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90"/>
    </row>
    <row r="3" spans="1:26" s="50" customFormat="1" ht="31.5" customHeight="1">
      <c r="A3" s="119" t="s">
        <v>0</v>
      </c>
      <c r="B3" s="119"/>
      <c r="C3" s="119"/>
      <c r="D3" s="372" t="s">
        <v>1</v>
      </c>
      <c r="E3" s="119" t="s">
        <v>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 t="s">
        <v>443</v>
      </c>
      <c r="S3" s="119"/>
      <c r="T3" s="119"/>
      <c r="U3" s="119"/>
      <c r="V3" s="119"/>
      <c r="W3" s="119"/>
      <c r="X3" s="119"/>
      <c r="Y3" s="119"/>
      <c r="Z3" s="119" t="s">
        <v>368</v>
      </c>
    </row>
    <row r="4" spans="1:26" s="50" customFormat="1" ht="44.25" customHeight="1">
      <c r="A4" s="119"/>
      <c r="B4" s="119"/>
      <c r="C4" s="119"/>
      <c r="D4" s="372"/>
      <c r="E4" s="119"/>
      <c r="F4" s="119" t="s">
        <v>4</v>
      </c>
      <c r="G4" s="119"/>
      <c r="H4" s="119"/>
      <c r="I4" s="119"/>
      <c r="J4" s="373" t="s">
        <v>5</v>
      </c>
      <c r="K4" s="374"/>
      <c r="L4" s="374"/>
      <c r="M4" s="375"/>
      <c r="N4" s="119" t="s">
        <v>6</v>
      </c>
      <c r="O4" s="119"/>
      <c r="P4" s="119"/>
      <c r="Q4" s="119"/>
      <c r="R4" s="376"/>
      <c r="S4" s="101" t="s">
        <v>7</v>
      </c>
      <c r="T4" s="373" t="s">
        <v>311</v>
      </c>
      <c r="U4" s="375"/>
      <c r="V4" s="119" t="s">
        <v>436</v>
      </c>
      <c r="W4" s="119" t="s">
        <v>437</v>
      </c>
      <c r="X4" s="119" t="s">
        <v>8</v>
      </c>
      <c r="Y4" s="119"/>
      <c r="Z4" s="119"/>
    </row>
    <row r="5" spans="1:26" s="50" customFormat="1" ht="90.75" customHeight="1">
      <c r="A5" s="119"/>
      <c r="B5" s="119"/>
      <c r="C5" s="119"/>
      <c r="D5" s="372"/>
      <c r="E5" s="119"/>
      <c r="F5" s="101"/>
      <c r="G5" s="101" t="s">
        <v>9</v>
      </c>
      <c r="H5" s="101" t="s">
        <v>10</v>
      </c>
      <c r="I5" s="101" t="s">
        <v>11</v>
      </c>
      <c r="J5" s="101"/>
      <c r="K5" s="101" t="s">
        <v>9</v>
      </c>
      <c r="L5" s="101" t="s">
        <v>10</v>
      </c>
      <c r="M5" s="101" t="s">
        <v>11</v>
      </c>
      <c r="N5" s="101"/>
      <c r="O5" s="101" t="s">
        <v>9</v>
      </c>
      <c r="P5" s="101" t="s">
        <v>10</v>
      </c>
      <c r="Q5" s="101" t="s">
        <v>11</v>
      </c>
      <c r="R5" s="101" t="s">
        <v>313</v>
      </c>
      <c r="S5" s="101" t="s">
        <v>309</v>
      </c>
      <c r="T5" s="101" t="s">
        <v>444</v>
      </c>
      <c r="U5" s="101" t="s">
        <v>435</v>
      </c>
      <c r="V5" s="119"/>
      <c r="W5" s="119"/>
      <c r="X5" s="101" t="s">
        <v>310</v>
      </c>
      <c r="Y5" s="101" t="s">
        <v>442</v>
      </c>
      <c r="Z5" s="119"/>
    </row>
    <row r="6" spans="1:26" s="44" customFormat="1" ht="21.75" customHeight="1">
      <c r="A6" s="101" t="s">
        <v>12</v>
      </c>
      <c r="B6" s="101" t="s">
        <v>13</v>
      </c>
      <c r="C6" s="101" t="s">
        <v>14</v>
      </c>
      <c r="D6" s="84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24</v>
      </c>
      <c r="S6" s="85" t="s">
        <v>24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29" t="s">
        <v>32</v>
      </c>
      <c r="B7" s="335" t="s">
        <v>33</v>
      </c>
      <c r="C7" s="3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357">
        <f>SUM(R8,R55,R60,R63)</f>
        <v>5298.4310000000005</v>
      </c>
      <c r="S7" s="357">
        <f>SUM(S8,S55,S60,S63)</f>
        <v>5072.5498699999989</v>
      </c>
      <c r="T7" s="357">
        <f t="shared" ref="T7:X7" si="0">SUM(T8,T55,T60,T63)</f>
        <v>5925.0000000000009</v>
      </c>
      <c r="U7" s="357">
        <f t="shared" si="0"/>
        <v>5537.8</v>
      </c>
      <c r="V7" s="357">
        <f t="shared" si="0"/>
        <v>6881.7000000000007</v>
      </c>
      <c r="W7" s="357">
        <f t="shared" si="0"/>
        <v>5337.4649999999992</v>
      </c>
      <c r="X7" s="357">
        <f t="shared" si="0"/>
        <v>5604.3382500000007</v>
      </c>
      <c r="Y7" s="357">
        <f t="shared" ref="Y7" si="1">SUM(Y8,Y55,Y60,Y63)</f>
        <v>5884.5551625000007</v>
      </c>
      <c r="Z7" s="377"/>
    </row>
    <row r="8" spans="1:26" ht="122.25" customHeight="1">
      <c r="A8" s="29" t="s">
        <v>35</v>
      </c>
      <c r="B8" s="80" t="s">
        <v>36</v>
      </c>
      <c r="C8" s="100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357">
        <f>SUM(R9:R54)</f>
        <v>4840.9810000000007</v>
      </c>
      <c r="S8" s="357">
        <f>SUM(S9:S54)</f>
        <v>4615.0998699999991</v>
      </c>
      <c r="T8" s="357">
        <f t="shared" ref="T8:X8" si="2">SUM(T9:T54)</f>
        <v>5345.6</v>
      </c>
      <c r="U8" s="357">
        <f t="shared" si="2"/>
        <v>4958.3999999999996</v>
      </c>
      <c r="V8" s="357">
        <f t="shared" si="2"/>
        <v>6230.8</v>
      </c>
      <c r="W8" s="357">
        <f t="shared" si="2"/>
        <v>5215.8749999999991</v>
      </c>
      <c r="X8" s="357">
        <f t="shared" si="2"/>
        <v>5476.6687500000007</v>
      </c>
      <c r="Y8" s="357">
        <f t="shared" ref="Y8" si="3">SUM(Y9:Y54)</f>
        <v>5750.5021875000011</v>
      </c>
      <c r="Z8" s="377"/>
    </row>
    <row r="9" spans="1:26" ht="137.25" customHeight="1">
      <c r="A9" s="122" t="s">
        <v>38</v>
      </c>
      <c r="B9" s="130" t="s">
        <v>39</v>
      </c>
      <c r="C9" s="130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367</v>
      </c>
      <c r="P9" s="60" t="s">
        <v>349</v>
      </c>
      <c r="Q9" s="61" t="s">
        <v>365</v>
      </c>
      <c r="R9" s="320">
        <v>761.86599999999999</v>
      </c>
      <c r="S9" s="320">
        <v>702.89824999999996</v>
      </c>
      <c r="T9" s="358">
        <v>1124</v>
      </c>
      <c r="U9" s="358">
        <v>1108.9000000000001</v>
      </c>
      <c r="V9" s="358">
        <v>1010.2</v>
      </c>
      <c r="W9" s="358">
        <f t="shared" ref="W9:Y10" si="4">V9*1.05</f>
        <v>1060.71</v>
      </c>
      <c r="X9" s="358">
        <f t="shared" si="4"/>
        <v>1113.7455</v>
      </c>
      <c r="Y9" s="358">
        <f t="shared" si="4"/>
        <v>1169.432775</v>
      </c>
      <c r="Z9" s="377"/>
    </row>
    <row r="10" spans="1:26" ht="135.75" customHeight="1">
      <c r="A10" s="123"/>
      <c r="B10" s="131"/>
      <c r="C10" s="131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367</v>
      </c>
      <c r="P10" s="60" t="s">
        <v>349</v>
      </c>
      <c r="Q10" s="61" t="s">
        <v>365</v>
      </c>
      <c r="R10" s="320"/>
      <c r="S10" s="320"/>
      <c r="T10" s="320">
        <v>13.6</v>
      </c>
      <c r="U10" s="320">
        <v>0</v>
      </c>
      <c r="V10" s="320">
        <v>15</v>
      </c>
      <c r="W10" s="358">
        <f t="shared" si="4"/>
        <v>15.75</v>
      </c>
      <c r="X10" s="358">
        <f t="shared" si="4"/>
        <v>16.537500000000001</v>
      </c>
      <c r="Y10" s="358">
        <f t="shared" si="4"/>
        <v>17.364375000000003</v>
      </c>
      <c r="Z10" s="377"/>
    </row>
    <row r="11" spans="1:26" ht="112.5" hidden="1" customHeight="1">
      <c r="A11" s="124"/>
      <c r="B11" s="132"/>
      <c r="C11" s="132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367</v>
      </c>
      <c r="P11" s="60" t="s">
        <v>349</v>
      </c>
      <c r="Q11" s="61" t="s">
        <v>365</v>
      </c>
      <c r="R11" s="320">
        <v>15</v>
      </c>
      <c r="S11" s="320">
        <v>0</v>
      </c>
      <c r="T11" s="320"/>
      <c r="U11" s="320"/>
      <c r="V11" s="320"/>
      <c r="W11" s="358"/>
      <c r="X11" s="358"/>
      <c r="Y11" s="358"/>
      <c r="Z11" s="377"/>
    </row>
    <row r="12" spans="1:26" ht="25.5" hidden="1">
      <c r="A12" s="29" t="s">
        <v>46</v>
      </c>
      <c r="B12" s="80" t="s">
        <v>47</v>
      </c>
      <c r="C12" s="100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58"/>
      <c r="S12" s="358"/>
      <c r="T12" s="358"/>
      <c r="U12" s="358"/>
      <c r="V12" s="358"/>
      <c r="W12" s="358"/>
      <c r="X12" s="358"/>
      <c r="Y12" s="358"/>
      <c r="Z12" s="377"/>
    </row>
    <row r="13" spans="1:26" ht="216.75" hidden="1">
      <c r="A13" s="29" t="s">
        <v>49</v>
      </c>
      <c r="B13" s="80" t="s">
        <v>369</v>
      </c>
      <c r="C13" s="100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358"/>
      <c r="S13" s="358"/>
      <c r="T13" s="358"/>
      <c r="U13" s="358"/>
      <c r="V13" s="358"/>
      <c r="W13" s="358"/>
      <c r="X13" s="358"/>
      <c r="Y13" s="358"/>
      <c r="Z13" s="377"/>
    </row>
    <row r="14" spans="1:26" ht="197.25" customHeight="1">
      <c r="A14" s="29" t="s">
        <v>51</v>
      </c>
      <c r="B14" s="80" t="s">
        <v>370</v>
      </c>
      <c r="C14" s="100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367</v>
      </c>
      <c r="P14" s="58" t="s">
        <v>360</v>
      </c>
      <c r="Q14" s="61" t="s">
        <v>365</v>
      </c>
      <c r="R14" s="358">
        <v>93.18</v>
      </c>
      <c r="S14" s="358">
        <v>93.18</v>
      </c>
      <c r="T14" s="358">
        <v>26.3</v>
      </c>
      <c r="U14" s="358">
        <v>26.3</v>
      </c>
      <c r="V14" s="358">
        <v>0</v>
      </c>
      <c r="W14" s="358"/>
      <c r="X14" s="358"/>
      <c r="Y14" s="358"/>
      <c r="Z14" s="377"/>
    </row>
    <row r="15" spans="1:26" ht="114.75" hidden="1">
      <c r="A15" s="29" t="s">
        <v>53</v>
      </c>
      <c r="B15" s="80" t="s">
        <v>54</v>
      </c>
      <c r="C15" s="100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58"/>
      <c r="S15" s="358"/>
      <c r="T15" s="358"/>
      <c r="U15" s="358"/>
      <c r="V15" s="358"/>
      <c r="W15" s="358"/>
      <c r="X15" s="358"/>
      <c r="Y15" s="358"/>
      <c r="Z15" s="377"/>
    </row>
    <row r="16" spans="1:26" ht="89.25" hidden="1">
      <c r="A16" s="29" t="s">
        <v>56</v>
      </c>
      <c r="B16" s="80" t="s">
        <v>57</v>
      </c>
      <c r="C16" s="100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358"/>
      <c r="S16" s="358"/>
      <c r="T16" s="358"/>
      <c r="U16" s="358"/>
      <c r="V16" s="358"/>
      <c r="W16" s="358"/>
      <c r="X16" s="358"/>
      <c r="Y16" s="358"/>
      <c r="Z16" s="377"/>
    </row>
    <row r="17" spans="1:26" ht="114.75" hidden="1">
      <c r="A17" s="29" t="s">
        <v>59</v>
      </c>
      <c r="B17" s="80" t="s">
        <v>60</v>
      </c>
      <c r="C17" s="100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358"/>
      <c r="S17" s="358"/>
      <c r="T17" s="358"/>
      <c r="U17" s="358"/>
      <c r="V17" s="358"/>
      <c r="W17" s="358"/>
      <c r="X17" s="358"/>
      <c r="Y17" s="358"/>
      <c r="Z17" s="377"/>
    </row>
    <row r="18" spans="1:26" ht="51" hidden="1">
      <c r="A18" s="29" t="s">
        <v>62</v>
      </c>
      <c r="B18" s="80" t="s">
        <v>63</v>
      </c>
      <c r="C18" s="100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358"/>
      <c r="S18" s="358"/>
      <c r="T18" s="358"/>
      <c r="U18" s="358"/>
      <c r="V18" s="358"/>
      <c r="W18" s="358"/>
      <c r="X18" s="358"/>
      <c r="Y18" s="358"/>
      <c r="Z18" s="377"/>
    </row>
    <row r="19" spans="1:26" ht="38.25" hidden="1">
      <c r="A19" s="29" t="s">
        <v>65</v>
      </c>
      <c r="B19" s="80" t="s">
        <v>66</v>
      </c>
      <c r="C19" s="100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358"/>
      <c r="S19" s="358"/>
      <c r="T19" s="358"/>
      <c r="U19" s="358"/>
      <c r="V19" s="358"/>
      <c r="W19" s="358"/>
      <c r="X19" s="358"/>
      <c r="Y19" s="358"/>
      <c r="Z19" s="377"/>
    </row>
    <row r="20" spans="1:26" ht="51" hidden="1">
      <c r="A20" s="29" t="s">
        <v>68</v>
      </c>
      <c r="B20" s="80" t="s">
        <v>69</v>
      </c>
      <c r="C20" s="100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358"/>
      <c r="S20" s="358"/>
      <c r="T20" s="358"/>
      <c r="U20" s="358"/>
      <c r="V20" s="358"/>
      <c r="W20" s="358"/>
      <c r="X20" s="358"/>
      <c r="Y20" s="358"/>
      <c r="Z20" s="377"/>
    </row>
    <row r="21" spans="1:26" ht="114.75">
      <c r="A21" s="122" t="s">
        <v>71</v>
      </c>
      <c r="B21" s="378" t="s">
        <v>72</v>
      </c>
      <c r="C21" s="130" t="s">
        <v>73</v>
      </c>
      <c r="D21" s="294" t="s">
        <v>74</v>
      </c>
      <c r="E21" s="70"/>
      <c r="F21" s="70"/>
      <c r="G21" s="107" t="s">
        <v>41</v>
      </c>
      <c r="H21" s="106" t="s">
        <v>75</v>
      </c>
      <c r="I21" s="103" t="s">
        <v>76</v>
      </c>
      <c r="J21" s="58"/>
      <c r="K21" s="62" t="s">
        <v>44</v>
      </c>
      <c r="L21" s="103" t="s">
        <v>77</v>
      </c>
      <c r="M21" s="103" t="s">
        <v>43</v>
      </c>
      <c r="N21" s="58"/>
      <c r="O21" s="58" t="s">
        <v>367</v>
      </c>
      <c r="P21" s="106" t="s">
        <v>347</v>
      </c>
      <c r="Q21" s="61" t="s">
        <v>245</v>
      </c>
      <c r="R21" s="358">
        <v>3.9929999999999999</v>
      </c>
      <c r="S21" s="358">
        <v>0</v>
      </c>
      <c r="T21" s="358">
        <v>358.5</v>
      </c>
      <c r="U21" s="358">
        <v>310.39999999999998</v>
      </c>
      <c r="V21" s="358">
        <v>250</v>
      </c>
      <c r="W21" s="358">
        <f>V21*1.05</f>
        <v>262.5</v>
      </c>
      <c r="X21" s="358">
        <f>W21*1.05</f>
        <v>275.625</v>
      </c>
      <c r="Y21" s="358">
        <f>X21*1.05</f>
        <v>289.40625</v>
      </c>
      <c r="Z21" s="377"/>
    </row>
    <row r="22" spans="1:26" ht="73.5" customHeight="1">
      <c r="A22" s="124"/>
      <c r="B22" s="379"/>
      <c r="C22" s="132"/>
      <c r="D22" s="294" t="s">
        <v>267</v>
      </c>
      <c r="E22" s="70"/>
      <c r="F22" s="70"/>
      <c r="G22" s="107" t="s">
        <v>41</v>
      </c>
      <c r="H22" s="106" t="s">
        <v>75</v>
      </c>
      <c r="I22" s="103" t="s">
        <v>76</v>
      </c>
      <c r="J22" s="58"/>
      <c r="K22" s="62" t="s">
        <v>44</v>
      </c>
      <c r="L22" s="103" t="s">
        <v>268</v>
      </c>
      <c r="M22" s="103" t="s">
        <v>43</v>
      </c>
      <c r="N22" s="58"/>
      <c r="O22" s="58" t="s">
        <v>367</v>
      </c>
      <c r="P22" s="106" t="s">
        <v>346</v>
      </c>
      <c r="Q22" s="61" t="s">
        <v>365</v>
      </c>
      <c r="R22" s="358">
        <v>29.91</v>
      </c>
      <c r="S22" s="358">
        <v>29.792999999999999</v>
      </c>
      <c r="T22" s="358">
        <v>0</v>
      </c>
      <c r="U22" s="358">
        <v>0</v>
      </c>
      <c r="V22" s="358">
        <v>0</v>
      </c>
      <c r="W22" s="358">
        <v>0</v>
      </c>
      <c r="X22" s="358">
        <v>0</v>
      </c>
      <c r="Y22" s="358">
        <v>0</v>
      </c>
      <c r="Z22" s="377"/>
    </row>
    <row r="23" spans="1:26" ht="114.75">
      <c r="A23" s="122" t="s">
        <v>78</v>
      </c>
      <c r="B23" s="378" t="s">
        <v>382</v>
      </c>
      <c r="C23" s="130" t="s">
        <v>79</v>
      </c>
      <c r="D23" s="294" t="s">
        <v>300</v>
      </c>
      <c r="E23" s="70"/>
      <c r="F23" s="70"/>
      <c r="G23" s="107" t="s">
        <v>41</v>
      </c>
      <c r="H23" s="106" t="s">
        <v>80</v>
      </c>
      <c r="I23" s="103" t="s">
        <v>76</v>
      </c>
      <c r="J23" s="58"/>
      <c r="K23" s="62" t="s">
        <v>44</v>
      </c>
      <c r="L23" s="103" t="s">
        <v>81</v>
      </c>
      <c r="M23" s="103" t="s">
        <v>43</v>
      </c>
      <c r="N23" s="58"/>
      <c r="O23" s="58" t="s">
        <v>367</v>
      </c>
      <c r="P23" s="106" t="s">
        <v>348</v>
      </c>
      <c r="Q23" s="61" t="s">
        <v>365</v>
      </c>
      <c r="R23" s="358"/>
      <c r="S23" s="358"/>
      <c r="T23" s="358">
        <v>0</v>
      </c>
      <c r="U23" s="358">
        <v>0</v>
      </c>
      <c r="V23" s="358">
        <v>1263.3</v>
      </c>
      <c r="W23" s="358">
        <v>0</v>
      </c>
      <c r="X23" s="358">
        <v>0</v>
      </c>
      <c r="Y23" s="358">
        <v>0</v>
      </c>
      <c r="Z23" s="377"/>
    </row>
    <row r="24" spans="1:26" ht="126" customHeight="1">
      <c r="A24" s="124"/>
      <c r="B24" s="379"/>
      <c r="C24" s="132"/>
      <c r="D24" s="294" t="s">
        <v>336</v>
      </c>
      <c r="E24" s="70"/>
      <c r="F24" s="70"/>
      <c r="G24" s="107" t="s">
        <v>41</v>
      </c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58" t="s">
        <v>367</v>
      </c>
      <c r="P24" s="106" t="s">
        <v>348</v>
      </c>
      <c r="Q24" s="61" t="s">
        <v>365</v>
      </c>
      <c r="R24" s="358">
        <v>701</v>
      </c>
      <c r="S24" s="358">
        <v>696.91200000000003</v>
      </c>
      <c r="T24" s="358">
        <v>702.6</v>
      </c>
      <c r="U24" s="358">
        <v>702.6</v>
      </c>
      <c r="V24" s="358">
        <v>0</v>
      </c>
      <c r="W24" s="358">
        <f>V24*1.05</f>
        <v>0</v>
      </c>
      <c r="X24" s="358">
        <f>W24*1.05</f>
        <v>0</v>
      </c>
      <c r="Y24" s="358">
        <f>X24*1.05</f>
        <v>0</v>
      </c>
      <c r="Z24" s="377"/>
    </row>
    <row r="25" spans="1:26" ht="202.5" hidden="1" customHeight="1">
      <c r="A25" s="29" t="s">
        <v>82</v>
      </c>
      <c r="B25" s="80" t="s">
        <v>371</v>
      </c>
      <c r="C25" s="100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 t="s">
        <v>367</v>
      </c>
      <c r="P25" s="106" t="s">
        <v>350</v>
      </c>
      <c r="Q25" s="61" t="s">
        <v>365</v>
      </c>
      <c r="R25" s="358"/>
      <c r="S25" s="358"/>
      <c r="T25" s="358"/>
      <c r="U25" s="358"/>
      <c r="V25" s="358"/>
      <c r="W25" s="358"/>
      <c r="X25" s="358"/>
      <c r="Y25" s="358"/>
      <c r="Z25" s="377"/>
    </row>
    <row r="26" spans="1:26" ht="63.75" hidden="1">
      <c r="A26" s="29" t="s">
        <v>87</v>
      </c>
      <c r="B26" s="80" t="s">
        <v>88</v>
      </c>
      <c r="C26" s="100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358"/>
      <c r="S26" s="358"/>
      <c r="T26" s="358"/>
      <c r="U26" s="358"/>
      <c r="V26" s="358"/>
      <c r="W26" s="358"/>
      <c r="X26" s="358"/>
      <c r="Y26" s="358"/>
      <c r="Z26" s="377"/>
    </row>
    <row r="27" spans="1:26" ht="76.5" hidden="1">
      <c r="A27" s="29" t="s">
        <v>90</v>
      </c>
      <c r="B27" s="80" t="s">
        <v>91</v>
      </c>
      <c r="C27" s="100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358"/>
      <c r="S27" s="358"/>
      <c r="T27" s="358"/>
      <c r="U27" s="358"/>
      <c r="V27" s="358"/>
      <c r="W27" s="358"/>
      <c r="X27" s="358"/>
      <c r="Y27" s="358"/>
      <c r="Z27" s="377"/>
    </row>
    <row r="28" spans="1:26" ht="140.25">
      <c r="A28" s="29" t="s">
        <v>93</v>
      </c>
      <c r="B28" s="80" t="s">
        <v>94</v>
      </c>
      <c r="C28" s="100" t="s">
        <v>95</v>
      </c>
      <c r="D28" s="294" t="s">
        <v>262</v>
      </c>
      <c r="E28" s="70"/>
      <c r="F28" s="70"/>
      <c r="G28" s="107" t="s">
        <v>100</v>
      </c>
      <c r="H28" s="106" t="s">
        <v>101</v>
      </c>
      <c r="I28" s="103" t="s">
        <v>76</v>
      </c>
      <c r="J28" s="58"/>
      <c r="K28" s="62" t="s">
        <v>102</v>
      </c>
      <c r="L28" s="103" t="s">
        <v>103</v>
      </c>
      <c r="M28" s="103" t="s">
        <v>104</v>
      </c>
      <c r="N28" s="58"/>
      <c r="O28" s="58" t="s">
        <v>367</v>
      </c>
      <c r="P28" s="106" t="s">
        <v>351</v>
      </c>
      <c r="Q28" s="61" t="s">
        <v>365</v>
      </c>
      <c r="R28" s="358"/>
      <c r="S28" s="358"/>
      <c r="T28" s="358">
        <v>1.4</v>
      </c>
      <c r="U28" s="358">
        <v>1.4</v>
      </c>
      <c r="V28" s="358"/>
      <c r="W28" s="358"/>
      <c r="X28" s="358"/>
      <c r="Y28" s="358"/>
      <c r="Z28" s="377"/>
    </row>
    <row r="29" spans="1:26" ht="132" customHeight="1">
      <c r="A29" s="29" t="s">
        <v>96</v>
      </c>
      <c r="B29" s="80" t="s">
        <v>97</v>
      </c>
      <c r="C29" s="100" t="s">
        <v>98</v>
      </c>
      <c r="D29" s="294" t="s">
        <v>99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367</v>
      </c>
      <c r="P29" s="106" t="s">
        <v>352</v>
      </c>
      <c r="Q29" s="61" t="s">
        <v>365</v>
      </c>
      <c r="R29" s="358">
        <v>198.607</v>
      </c>
      <c r="S29" s="358">
        <v>198.607</v>
      </c>
      <c r="T29" s="358">
        <v>176.6</v>
      </c>
      <c r="U29" s="358">
        <v>151.9</v>
      </c>
      <c r="V29" s="358">
        <v>198.6</v>
      </c>
      <c r="W29" s="358">
        <f>V29*1.05</f>
        <v>208.53</v>
      </c>
      <c r="X29" s="358">
        <f>W29*1.05</f>
        <v>218.95650000000001</v>
      </c>
      <c r="Y29" s="358">
        <f>X29*1.05</f>
        <v>229.90432500000003</v>
      </c>
      <c r="Z29" s="377"/>
    </row>
    <row r="30" spans="1:26" ht="93" hidden="1" customHeight="1">
      <c r="A30" s="29" t="s">
        <v>105</v>
      </c>
      <c r="B30" s="80" t="s">
        <v>106</v>
      </c>
      <c r="C30" s="100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58"/>
      <c r="R30" s="358"/>
      <c r="S30" s="358"/>
      <c r="T30" s="358"/>
      <c r="U30" s="358"/>
      <c r="V30" s="358"/>
      <c r="W30" s="358"/>
      <c r="X30" s="358"/>
      <c r="Y30" s="358"/>
      <c r="Z30" s="377"/>
    </row>
    <row r="31" spans="1:26" ht="138.75" customHeight="1">
      <c r="A31" s="29" t="s">
        <v>108</v>
      </c>
      <c r="B31" s="80" t="s">
        <v>109</v>
      </c>
      <c r="C31" s="100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367</v>
      </c>
      <c r="P31" s="106" t="s">
        <v>353</v>
      </c>
      <c r="Q31" s="61" t="s">
        <v>365</v>
      </c>
      <c r="R31" s="358">
        <v>498.8</v>
      </c>
      <c r="S31" s="358">
        <v>480.00065000000001</v>
      </c>
      <c r="T31" s="358">
        <v>568.29999999999995</v>
      </c>
      <c r="U31" s="358">
        <v>530.5</v>
      </c>
      <c r="V31" s="358">
        <v>663.5</v>
      </c>
      <c r="W31" s="358">
        <f t="shared" ref="W31:Y32" si="5">V31*1.05</f>
        <v>696.67500000000007</v>
      </c>
      <c r="X31" s="358">
        <f t="shared" si="5"/>
        <v>731.50875000000008</v>
      </c>
      <c r="Y31" s="358">
        <f t="shared" si="5"/>
        <v>768.0841875000001</v>
      </c>
      <c r="Z31" s="377"/>
    </row>
    <row r="32" spans="1:26" ht="137.25" customHeight="1">
      <c r="A32" s="29" t="s">
        <v>116</v>
      </c>
      <c r="B32" s="80" t="s">
        <v>117</v>
      </c>
      <c r="C32" s="100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367</v>
      </c>
      <c r="P32" s="106" t="s">
        <v>354</v>
      </c>
      <c r="Q32" s="61" t="s">
        <v>365</v>
      </c>
      <c r="R32" s="358">
        <v>992.38199999999995</v>
      </c>
      <c r="S32" s="358">
        <v>923.26876000000004</v>
      </c>
      <c r="T32" s="358">
        <v>1180</v>
      </c>
      <c r="U32" s="358">
        <v>1051.2</v>
      </c>
      <c r="V32" s="358">
        <v>1129.2</v>
      </c>
      <c r="W32" s="358">
        <f t="shared" si="5"/>
        <v>1185.6600000000001</v>
      </c>
      <c r="X32" s="358">
        <f t="shared" si="5"/>
        <v>1244.9430000000002</v>
      </c>
      <c r="Y32" s="358">
        <f t="shared" si="5"/>
        <v>1307.1901500000004</v>
      </c>
      <c r="Z32" s="377"/>
    </row>
    <row r="33" spans="1:26" ht="198" customHeight="1">
      <c r="A33" s="29" t="s">
        <v>121</v>
      </c>
      <c r="B33" s="80" t="s">
        <v>372</v>
      </c>
      <c r="C33" s="100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367</v>
      </c>
      <c r="P33" s="106" t="s">
        <v>355</v>
      </c>
      <c r="Q33" s="61" t="s">
        <v>365</v>
      </c>
      <c r="R33" s="358">
        <v>456.3</v>
      </c>
      <c r="S33" s="358">
        <v>440.43412000000001</v>
      </c>
      <c r="T33" s="358">
        <v>506.2</v>
      </c>
      <c r="U33" s="358">
        <v>482.1</v>
      </c>
      <c r="V33" s="358">
        <v>672.8</v>
      </c>
      <c r="W33" s="358">
        <f t="shared" ref="W33:W34" si="6">V33*1.05</f>
        <v>706.43999999999994</v>
      </c>
      <c r="X33" s="358">
        <f t="shared" ref="X33:X34" si="7">W33*1.05</f>
        <v>741.76199999999994</v>
      </c>
      <c r="Y33" s="358">
        <f t="shared" ref="Y33:Y35" si="8">X33*1.05</f>
        <v>778.8501</v>
      </c>
      <c r="Z33" s="377"/>
    </row>
    <row r="34" spans="1:26" ht="95.25" hidden="1" customHeight="1">
      <c r="A34" s="29" t="s">
        <v>125</v>
      </c>
      <c r="B34" s="80" t="s">
        <v>126</v>
      </c>
      <c r="C34" s="100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358"/>
      <c r="S34" s="358"/>
      <c r="T34" s="358"/>
      <c r="U34" s="358"/>
      <c r="V34" s="358">
        <v>0</v>
      </c>
      <c r="W34" s="358">
        <f t="shared" si="6"/>
        <v>0</v>
      </c>
      <c r="X34" s="358">
        <f t="shared" si="7"/>
        <v>0</v>
      </c>
      <c r="Y34" s="358">
        <f t="shared" si="8"/>
        <v>0</v>
      </c>
      <c r="Z34" s="377"/>
    </row>
    <row r="35" spans="1:26" ht="144" customHeight="1">
      <c r="A35" s="104" t="s">
        <v>128</v>
      </c>
      <c r="B35" s="380" t="s">
        <v>129</v>
      </c>
      <c r="C35" s="102" t="s">
        <v>130</v>
      </c>
      <c r="D35" s="294" t="s">
        <v>438</v>
      </c>
      <c r="E35" s="70"/>
      <c r="F35" s="70"/>
      <c r="G35" s="145" t="s">
        <v>41</v>
      </c>
      <c r="H35" s="146" t="s">
        <v>131</v>
      </c>
      <c r="I35" s="133" t="s">
        <v>76</v>
      </c>
      <c r="J35" s="58"/>
      <c r="K35" s="62" t="s">
        <v>44</v>
      </c>
      <c r="L35" s="103" t="s">
        <v>124</v>
      </c>
      <c r="M35" s="103" t="s">
        <v>43</v>
      </c>
      <c r="N35" s="58"/>
      <c r="O35" s="58" t="s">
        <v>367</v>
      </c>
      <c r="P35" s="106" t="s">
        <v>356</v>
      </c>
      <c r="Q35" s="61" t="s">
        <v>245</v>
      </c>
      <c r="R35" s="358">
        <v>19</v>
      </c>
      <c r="S35" s="358">
        <v>19</v>
      </c>
      <c r="T35" s="358">
        <v>19</v>
      </c>
      <c r="U35" s="358">
        <v>19</v>
      </c>
      <c r="V35" s="358">
        <v>19</v>
      </c>
      <c r="W35" s="358">
        <f t="shared" ref="W35" si="9">V35*1.05</f>
        <v>19.95</v>
      </c>
      <c r="X35" s="358">
        <f t="shared" ref="X35" si="10">W35*1.05</f>
        <v>20.947500000000002</v>
      </c>
      <c r="Y35" s="358">
        <f t="shared" si="8"/>
        <v>21.994875000000004</v>
      </c>
      <c r="Z35" s="377"/>
    </row>
    <row r="36" spans="1:26" ht="104.25" hidden="1" customHeight="1">
      <c r="A36" s="29" t="s">
        <v>132</v>
      </c>
      <c r="B36" s="80" t="s">
        <v>133</v>
      </c>
      <c r="C36" s="100" t="s">
        <v>134</v>
      </c>
      <c r="D36" s="294"/>
      <c r="E36" s="70"/>
      <c r="F36" s="70"/>
      <c r="G36" s="145"/>
      <c r="H36" s="146"/>
      <c r="I36" s="133"/>
      <c r="J36" s="58"/>
      <c r="K36" s="62" t="s">
        <v>135</v>
      </c>
      <c r="L36" s="103" t="s">
        <v>136</v>
      </c>
      <c r="M36" s="103" t="s">
        <v>137</v>
      </c>
      <c r="N36" s="58"/>
      <c r="O36" s="58"/>
      <c r="P36" s="58"/>
      <c r="Q36" s="58"/>
      <c r="R36" s="358"/>
      <c r="S36" s="358"/>
      <c r="T36" s="358"/>
      <c r="U36" s="358"/>
      <c r="V36" s="358"/>
      <c r="W36" s="358"/>
      <c r="X36" s="358"/>
      <c r="Y36" s="358"/>
      <c r="Z36" s="377"/>
    </row>
    <row r="37" spans="1:26" ht="80.25" hidden="1" customHeight="1">
      <c r="A37" s="29" t="s">
        <v>138</v>
      </c>
      <c r="B37" s="80" t="s">
        <v>139</v>
      </c>
      <c r="C37" s="100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358"/>
      <c r="S37" s="358"/>
      <c r="T37" s="358"/>
      <c r="U37" s="358"/>
      <c r="V37" s="358"/>
      <c r="W37" s="358"/>
      <c r="X37" s="358"/>
      <c r="Y37" s="358"/>
      <c r="Z37" s="377"/>
    </row>
    <row r="38" spans="1:26" ht="25.5" hidden="1">
      <c r="A38" s="29" t="s">
        <v>141</v>
      </c>
      <c r="B38" s="80" t="s">
        <v>142</v>
      </c>
      <c r="C38" s="100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358"/>
      <c r="S38" s="358"/>
      <c r="T38" s="358"/>
      <c r="U38" s="358"/>
      <c r="V38" s="358"/>
      <c r="W38" s="358"/>
      <c r="X38" s="358"/>
      <c r="Y38" s="358"/>
      <c r="Z38" s="377"/>
    </row>
    <row r="39" spans="1:26" ht="25.5" hidden="1">
      <c r="A39" s="29" t="s">
        <v>144</v>
      </c>
      <c r="B39" s="80" t="s">
        <v>145</v>
      </c>
      <c r="C39" s="100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358"/>
      <c r="S39" s="358"/>
      <c r="T39" s="358"/>
      <c r="U39" s="358"/>
      <c r="V39" s="358"/>
      <c r="W39" s="358"/>
      <c r="X39" s="358"/>
      <c r="Y39" s="358"/>
      <c r="Z39" s="377"/>
    </row>
    <row r="40" spans="1:26" ht="142.5" customHeight="1">
      <c r="A40" s="29" t="s">
        <v>147</v>
      </c>
      <c r="B40" s="80" t="s">
        <v>148</v>
      </c>
      <c r="C40" s="100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367</v>
      </c>
      <c r="P40" s="106" t="s">
        <v>357</v>
      </c>
      <c r="Q40" s="61" t="s">
        <v>365</v>
      </c>
      <c r="R40" s="358">
        <v>624.94299999999998</v>
      </c>
      <c r="S40" s="358">
        <v>612.80489999999998</v>
      </c>
      <c r="T40" s="358">
        <v>222.1</v>
      </c>
      <c r="U40" s="358">
        <v>198.7</v>
      </c>
      <c r="V40" s="358">
        <v>360</v>
      </c>
      <c r="W40" s="358">
        <f t="shared" ref="W40:W42" si="11">V40*1.05</f>
        <v>378</v>
      </c>
      <c r="X40" s="358">
        <f t="shared" ref="X40:X42" si="12">W40*1.05</f>
        <v>396.90000000000003</v>
      </c>
      <c r="Y40" s="358">
        <f t="shared" ref="Y40:Y42" si="13">X40*1.05</f>
        <v>416.74500000000006</v>
      </c>
      <c r="Z40" s="377"/>
    </row>
    <row r="41" spans="1:26" ht="357" customHeight="1">
      <c r="A41" s="29" t="s">
        <v>153</v>
      </c>
      <c r="B41" s="80" t="s">
        <v>373</v>
      </c>
      <c r="C41" s="100" t="s">
        <v>154</v>
      </c>
      <c r="D41" s="294" t="s">
        <v>215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367</v>
      </c>
      <c r="P41" s="106" t="s">
        <v>358</v>
      </c>
      <c r="Q41" s="61" t="s">
        <v>365</v>
      </c>
      <c r="R41" s="381">
        <v>106</v>
      </c>
      <c r="S41" s="381">
        <v>106</v>
      </c>
      <c r="T41" s="359">
        <v>60</v>
      </c>
      <c r="U41" s="359">
        <v>58.5</v>
      </c>
      <c r="V41" s="359">
        <v>249.2</v>
      </c>
      <c r="W41" s="358">
        <f t="shared" si="11"/>
        <v>261.66000000000003</v>
      </c>
      <c r="X41" s="358">
        <f t="shared" si="12"/>
        <v>274.74300000000005</v>
      </c>
      <c r="Y41" s="358">
        <f t="shared" si="13"/>
        <v>288.48015000000009</v>
      </c>
      <c r="Z41" s="377"/>
    </row>
    <row r="42" spans="1:26" ht="140.25" customHeight="1">
      <c r="A42" s="29" t="s">
        <v>155</v>
      </c>
      <c r="B42" s="80" t="s">
        <v>156</v>
      </c>
      <c r="C42" s="100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367</v>
      </c>
      <c r="P42" s="106" t="s">
        <v>359</v>
      </c>
      <c r="Q42" s="61" t="s">
        <v>365</v>
      </c>
      <c r="R42" s="358">
        <v>340</v>
      </c>
      <c r="S42" s="358">
        <v>312.20119</v>
      </c>
      <c r="T42" s="358">
        <v>387</v>
      </c>
      <c r="U42" s="358">
        <v>316.89999999999998</v>
      </c>
      <c r="V42" s="358">
        <v>400</v>
      </c>
      <c r="W42" s="358">
        <f t="shared" si="11"/>
        <v>420</v>
      </c>
      <c r="X42" s="358">
        <f t="shared" si="12"/>
        <v>441</v>
      </c>
      <c r="Y42" s="358">
        <f t="shared" si="13"/>
        <v>463.05</v>
      </c>
      <c r="Z42" s="377"/>
    </row>
    <row r="43" spans="1:26" ht="58.5" hidden="1" customHeight="1">
      <c r="A43" s="29" t="s">
        <v>158</v>
      </c>
      <c r="B43" s="80" t="s">
        <v>159</v>
      </c>
      <c r="C43" s="100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358"/>
      <c r="S43" s="358"/>
      <c r="T43" s="358"/>
      <c r="U43" s="358"/>
      <c r="V43" s="358"/>
      <c r="W43" s="358"/>
      <c r="X43" s="358"/>
      <c r="Y43" s="358"/>
      <c r="Z43" s="377"/>
    </row>
    <row r="44" spans="1:26" ht="89.25" hidden="1">
      <c r="A44" s="29" t="s">
        <v>161</v>
      </c>
      <c r="B44" s="80" t="s">
        <v>162</v>
      </c>
      <c r="C44" s="100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358"/>
      <c r="S44" s="358"/>
      <c r="T44" s="358"/>
      <c r="U44" s="358"/>
      <c r="V44" s="358"/>
      <c r="W44" s="358"/>
      <c r="X44" s="358"/>
      <c r="Y44" s="358"/>
      <c r="Z44" s="377"/>
    </row>
    <row r="45" spans="1:26" ht="76.5" hidden="1">
      <c r="A45" s="29" t="s">
        <v>164</v>
      </c>
      <c r="B45" s="80" t="s">
        <v>165</v>
      </c>
      <c r="C45" s="100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58"/>
      <c r="S45" s="358"/>
      <c r="T45" s="358"/>
      <c r="U45" s="358"/>
      <c r="V45" s="358"/>
      <c r="W45" s="358"/>
      <c r="X45" s="358"/>
      <c r="Y45" s="358"/>
      <c r="Z45" s="377"/>
    </row>
    <row r="46" spans="1:26" ht="76.5" hidden="1">
      <c r="A46" s="29" t="s">
        <v>167</v>
      </c>
      <c r="B46" s="80" t="s">
        <v>168</v>
      </c>
      <c r="C46" s="100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58"/>
      <c r="S46" s="358"/>
      <c r="T46" s="358"/>
      <c r="U46" s="358"/>
      <c r="V46" s="358"/>
      <c r="W46" s="358"/>
      <c r="X46" s="358"/>
      <c r="Y46" s="358"/>
      <c r="Z46" s="377"/>
    </row>
    <row r="47" spans="1:26" ht="51" hidden="1">
      <c r="A47" s="29" t="s">
        <v>170</v>
      </c>
      <c r="B47" s="80" t="s">
        <v>171</v>
      </c>
      <c r="C47" s="100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58"/>
      <c r="S47" s="358"/>
      <c r="T47" s="358"/>
      <c r="U47" s="358"/>
      <c r="V47" s="358"/>
      <c r="W47" s="358"/>
      <c r="X47" s="358"/>
      <c r="Y47" s="358"/>
      <c r="Z47" s="377"/>
    </row>
    <row r="48" spans="1:26" ht="63.75" hidden="1">
      <c r="A48" s="29" t="s">
        <v>173</v>
      </c>
      <c r="B48" s="80" t="s">
        <v>174</v>
      </c>
      <c r="C48" s="100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58"/>
      <c r="S48" s="358"/>
      <c r="T48" s="358"/>
      <c r="U48" s="358"/>
      <c r="V48" s="358"/>
      <c r="W48" s="358"/>
      <c r="X48" s="358"/>
      <c r="Y48" s="358"/>
      <c r="Z48" s="377"/>
    </row>
    <row r="49" spans="1:26" ht="63.75" hidden="1">
      <c r="A49" s="29" t="s">
        <v>176</v>
      </c>
      <c r="B49" s="80" t="s">
        <v>177</v>
      </c>
      <c r="C49" s="100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58"/>
      <c r="S49" s="358"/>
      <c r="T49" s="358"/>
      <c r="U49" s="358"/>
      <c r="V49" s="358"/>
      <c r="W49" s="358"/>
      <c r="X49" s="358"/>
      <c r="Y49" s="358"/>
      <c r="Z49" s="377"/>
    </row>
    <row r="50" spans="1:26" ht="144.75" hidden="1" customHeight="1">
      <c r="A50" s="29" t="s">
        <v>179</v>
      </c>
      <c r="B50" s="80" t="s">
        <v>180</v>
      </c>
      <c r="C50" s="100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/>
      <c r="P50" s="58"/>
      <c r="Q50" s="61"/>
      <c r="R50" s="358"/>
      <c r="S50" s="358"/>
      <c r="T50" s="358"/>
      <c r="U50" s="358"/>
      <c r="V50" s="358"/>
      <c r="W50" s="358"/>
      <c r="X50" s="358"/>
      <c r="Y50" s="358"/>
      <c r="Z50" s="377"/>
    </row>
    <row r="51" spans="1:26" ht="69" hidden="1" customHeight="1">
      <c r="A51" s="29" t="s">
        <v>185</v>
      </c>
      <c r="B51" s="80" t="s">
        <v>186</v>
      </c>
      <c r="C51" s="100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358"/>
      <c r="S51" s="358"/>
      <c r="T51" s="358"/>
      <c r="U51" s="358"/>
      <c r="V51" s="358"/>
      <c r="W51" s="358"/>
      <c r="X51" s="358"/>
      <c r="Y51" s="358"/>
      <c r="Z51" s="377"/>
    </row>
    <row r="52" spans="1:26" ht="89.25" hidden="1">
      <c r="A52" s="29" t="s">
        <v>188</v>
      </c>
      <c r="B52" s="80" t="s">
        <v>189</v>
      </c>
      <c r="C52" s="100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58"/>
      <c r="S52" s="358"/>
      <c r="T52" s="358"/>
      <c r="U52" s="358"/>
      <c r="V52" s="358"/>
      <c r="W52" s="358"/>
      <c r="X52" s="358"/>
      <c r="Y52" s="358"/>
      <c r="Z52" s="377"/>
    </row>
    <row r="53" spans="1:26" ht="25.5" hidden="1">
      <c r="A53" s="29" t="s">
        <v>191</v>
      </c>
      <c r="B53" s="80" t="s">
        <v>192</v>
      </c>
      <c r="C53" s="100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58"/>
      <c r="S53" s="358"/>
      <c r="T53" s="358"/>
      <c r="U53" s="358"/>
      <c r="V53" s="358"/>
      <c r="W53" s="358"/>
      <c r="X53" s="358"/>
      <c r="Y53" s="358"/>
      <c r="Z53" s="377"/>
    </row>
    <row r="54" spans="1:26" ht="51" hidden="1">
      <c r="A54" s="29" t="s">
        <v>194</v>
      </c>
      <c r="B54" s="80" t="s">
        <v>195</v>
      </c>
      <c r="C54" s="100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358"/>
      <c r="S54" s="358"/>
      <c r="T54" s="358"/>
      <c r="U54" s="358"/>
      <c r="V54" s="358"/>
      <c r="W54" s="358"/>
      <c r="X54" s="358"/>
      <c r="Y54" s="358"/>
      <c r="Z54" s="377"/>
    </row>
    <row r="55" spans="1:26" ht="134.25" customHeight="1">
      <c r="A55" s="29" t="s">
        <v>197</v>
      </c>
      <c r="B55" s="80" t="s">
        <v>198</v>
      </c>
      <c r="C55" s="100" t="s">
        <v>199</v>
      </c>
      <c r="D55" s="294" t="s">
        <v>209</v>
      </c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57">
        <f>SUM(R56:R59)</f>
        <v>349</v>
      </c>
      <c r="S55" s="357">
        <f>SUM(S56:S59)</f>
        <v>349</v>
      </c>
      <c r="T55" s="357">
        <f t="shared" ref="T55:X55" si="14">SUM(T56:T59)</f>
        <v>465.8</v>
      </c>
      <c r="U55" s="357">
        <f t="shared" si="14"/>
        <v>465.8</v>
      </c>
      <c r="V55" s="357">
        <f t="shared" si="14"/>
        <v>535.1</v>
      </c>
      <c r="W55" s="357">
        <f t="shared" si="14"/>
        <v>0</v>
      </c>
      <c r="X55" s="357">
        <f t="shared" si="14"/>
        <v>0</v>
      </c>
      <c r="Y55" s="357">
        <f t="shared" ref="Y55" si="15">SUM(Y56:Y59)</f>
        <v>0</v>
      </c>
      <c r="Z55" s="358"/>
    </row>
    <row r="56" spans="1:26" ht="127.5" customHeight="1">
      <c r="A56" s="41" t="s">
        <v>383</v>
      </c>
      <c r="B56" s="80" t="s">
        <v>200</v>
      </c>
      <c r="C56" s="100" t="s">
        <v>263</v>
      </c>
      <c r="D56" s="294" t="s">
        <v>306</v>
      </c>
      <c r="E56" s="70"/>
      <c r="F56" s="70"/>
      <c r="G56" s="107" t="s">
        <v>41</v>
      </c>
      <c r="H56" s="106" t="s">
        <v>85</v>
      </c>
      <c r="I56" s="103" t="s">
        <v>76</v>
      </c>
      <c r="J56" s="58"/>
      <c r="K56" s="62" t="s">
        <v>44</v>
      </c>
      <c r="L56" s="103" t="s">
        <v>86</v>
      </c>
      <c r="M56" s="103" t="s">
        <v>43</v>
      </c>
      <c r="N56" s="58"/>
      <c r="O56" s="58" t="s">
        <v>367</v>
      </c>
      <c r="P56" s="106" t="s">
        <v>350</v>
      </c>
      <c r="Q56" s="61" t="s">
        <v>365</v>
      </c>
      <c r="R56" s="358">
        <v>349</v>
      </c>
      <c r="S56" s="358">
        <v>349</v>
      </c>
      <c r="T56" s="358">
        <v>465.8</v>
      </c>
      <c r="U56" s="358">
        <v>465.8</v>
      </c>
      <c r="V56" s="358">
        <v>535.1</v>
      </c>
      <c r="W56" s="358">
        <v>0</v>
      </c>
      <c r="X56" s="358">
        <v>0</v>
      </c>
      <c r="Y56" s="358">
        <v>0</v>
      </c>
      <c r="Z56" s="358"/>
    </row>
    <row r="57" spans="1:26" ht="84" hidden="1" customHeight="1">
      <c r="A57" s="41" t="s">
        <v>378</v>
      </c>
      <c r="B57" s="80" t="s">
        <v>109</v>
      </c>
      <c r="C57" s="100" t="s">
        <v>264</v>
      </c>
      <c r="D57" s="294"/>
      <c r="E57" s="70"/>
      <c r="F57" s="70"/>
      <c r="G57" s="107"/>
      <c r="H57" s="106"/>
      <c r="I57" s="103"/>
      <c r="J57" s="58"/>
      <c r="K57" s="62"/>
      <c r="L57" s="103"/>
      <c r="M57" s="103"/>
      <c r="N57" s="58"/>
      <c r="O57" s="58"/>
      <c r="P57" s="58"/>
      <c r="Q57" s="61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ht="89.25" hidden="1">
      <c r="A58" s="41" t="s">
        <v>379</v>
      </c>
      <c r="B58" s="80" t="s">
        <v>117</v>
      </c>
      <c r="C58" s="100" t="s">
        <v>265</v>
      </c>
      <c r="D58" s="294"/>
      <c r="E58" s="70"/>
      <c r="F58" s="70"/>
      <c r="G58" s="107"/>
      <c r="H58" s="106"/>
      <c r="I58" s="103"/>
      <c r="J58" s="58"/>
      <c r="K58" s="62"/>
      <c r="L58" s="103"/>
      <c r="M58" s="103"/>
      <c r="N58" s="58"/>
      <c r="O58" s="58" t="s">
        <v>367</v>
      </c>
      <c r="P58" s="106" t="s">
        <v>361</v>
      </c>
      <c r="Q58" s="61" t="s">
        <v>365</v>
      </c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ht="111.75" hidden="1" customHeight="1">
      <c r="A59" s="29"/>
      <c r="B59" s="80" t="s">
        <v>384</v>
      </c>
      <c r="C59" s="100" t="s">
        <v>266</v>
      </c>
      <c r="D59" s="294"/>
      <c r="E59" s="70"/>
      <c r="F59" s="70"/>
      <c r="G59" s="107"/>
      <c r="H59" s="106"/>
      <c r="I59" s="103"/>
      <c r="J59" s="58"/>
      <c r="K59" s="62"/>
      <c r="L59" s="103"/>
      <c r="M59" s="103"/>
      <c r="N59" s="58"/>
      <c r="O59" s="58"/>
      <c r="P59" s="58"/>
      <c r="Q59" s="61"/>
      <c r="R59" s="358"/>
      <c r="S59" s="358"/>
      <c r="T59" s="358">
        <v>0</v>
      </c>
      <c r="U59" s="358">
        <v>0</v>
      </c>
      <c r="V59" s="358">
        <v>0</v>
      </c>
      <c r="W59" s="358"/>
      <c r="X59" s="358"/>
      <c r="Y59" s="358"/>
      <c r="Z59" s="358"/>
    </row>
    <row r="60" spans="1:26" ht="102.75" customHeight="1">
      <c r="A60" s="29" t="s">
        <v>201</v>
      </c>
      <c r="B60" s="80" t="s">
        <v>202</v>
      </c>
      <c r="C60" s="100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57">
        <f>SUM(R61:R62)</f>
        <v>108.45</v>
      </c>
      <c r="S60" s="357">
        <f>SUM(S61:S62)</f>
        <v>108.45</v>
      </c>
      <c r="T60" s="357">
        <f t="shared" ref="T60:X60" si="16">SUM(T61:T62)</f>
        <v>113.6</v>
      </c>
      <c r="U60" s="357">
        <f t="shared" si="16"/>
        <v>113.6</v>
      </c>
      <c r="V60" s="357">
        <f t="shared" si="16"/>
        <v>115.8</v>
      </c>
      <c r="W60" s="357">
        <f t="shared" si="16"/>
        <v>121.59</v>
      </c>
      <c r="X60" s="357">
        <f t="shared" si="16"/>
        <v>127.66950000000001</v>
      </c>
      <c r="Y60" s="357">
        <f t="shared" ref="Y60" si="17">SUM(Y61:Y62)</f>
        <v>134.05297500000003</v>
      </c>
      <c r="Z60" s="377"/>
    </row>
    <row r="61" spans="1:26" ht="114.75">
      <c r="A61" s="42" t="s">
        <v>326</v>
      </c>
      <c r="B61" s="80" t="s">
        <v>216</v>
      </c>
      <c r="C61" s="100"/>
      <c r="D61" s="294" t="s">
        <v>204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387</v>
      </c>
      <c r="P61" s="58"/>
      <c r="Q61" s="61" t="s">
        <v>366</v>
      </c>
      <c r="R61" s="358">
        <v>108.45</v>
      </c>
      <c r="S61" s="358">
        <v>108.45</v>
      </c>
      <c r="T61" s="358">
        <v>113.6</v>
      </c>
      <c r="U61" s="358">
        <v>113.6</v>
      </c>
      <c r="V61" s="358">
        <v>115.8</v>
      </c>
      <c r="W61" s="358">
        <f>V61*1.05</f>
        <v>121.59</v>
      </c>
      <c r="X61" s="358">
        <f>W61*1.05</f>
        <v>127.66950000000001</v>
      </c>
      <c r="Y61" s="358">
        <f>X61*1.05</f>
        <v>134.05297500000003</v>
      </c>
      <c r="Z61" s="358"/>
    </row>
    <row r="62" spans="1:26" ht="20.25" customHeight="1">
      <c r="A62" s="42" t="s">
        <v>327</v>
      </c>
      <c r="B62" s="80" t="s">
        <v>217</v>
      </c>
      <c r="C62" s="100"/>
      <c r="D62" s="294"/>
      <c r="E62" s="70"/>
      <c r="F62" s="70"/>
      <c r="G62" s="58"/>
      <c r="H62" s="58"/>
      <c r="I62" s="58"/>
      <c r="J62" s="58"/>
      <c r="K62" s="58"/>
      <c r="L62" s="58"/>
      <c r="M62" s="58"/>
      <c r="N62" s="70"/>
      <c r="O62" s="70"/>
      <c r="P62" s="70"/>
      <c r="Q62" s="70"/>
      <c r="R62" s="358">
        <v>0</v>
      </c>
      <c r="S62" s="358"/>
      <c r="T62" s="358">
        <v>0</v>
      </c>
      <c r="U62" s="358">
        <v>0</v>
      </c>
      <c r="V62" s="358">
        <v>0</v>
      </c>
      <c r="W62" s="358">
        <v>0</v>
      </c>
      <c r="X62" s="358">
        <v>0</v>
      </c>
      <c r="Y62" s="358">
        <v>0</v>
      </c>
      <c r="Z62" s="377"/>
    </row>
    <row r="63" spans="1:26" ht="162" customHeight="1">
      <c r="A63" s="29" t="s">
        <v>206</v>
      </c>
      <c r="B63" s="80" t="s">
        <v>385</v>
      </c>
      <c r="C63" s="100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70"/>
      <c r="O63" s="70"/>
      <c r="P63" s="70"/>
      <c r="Q63" s="70"/>
      <c r="R63" s="357">
        <f>SUM(R64)</f>
        <v>0</v>
      </c>
      <c r="S63" s="357">
        <f>SUM(S64)</f>
        <v>0</v>
      </c>
      <c r="T63" s="357">
        <f t="shared" ref="T63:Y63" si="18">SUM(T64)</f>
        <v>0</v>
      </c>
      <c r="U63" s="357">
        <f t="shared" si="18"/>
        <v>0</v>
      </c>
      <c r="V63" s="357">
        <f t="shared" si="18"/>
        <v>0</v>
      </c>
      <c r="W63" s="357">
        <f t="shared" si="18"/>
        <v>0</v>
      </c>
      <c r="X63" s="357">
        <f t="shared" si="18"/>
        <v>0</v>
      </c>
      <c r="Y63" s="357">
        <f t="shared" si="18"/>
        <v>0</v>
      </c>
      <c r="Z63" s="358"/>
    </row>
    <row r="64" spans="1:26" ht="132" customHeight="1">
      <c r="A64" s="29" t="s">
        <v>374</v>
      </c>
      <c r="B64" s="80" t="s">
        <v>386</v>
      </c>
      <c r="C64" s="3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387</v>
      </c>
      <c r="P64" s="70"/>
      <c r="Q64" s="61" t="s">
        <v>245</v>
      </c>
      <c r="R64" s="377"/>
      <c r="S64" s="377"/>
      <c r="T64" s="377"/>
      <c r="U64" s="377"/>
      <c r="V64" s="377"/>
      <c r="W64" s="377"/>
      <c r="X64" s="377"/>
      <c r="Y64" s="377"/>
      <c r="Z64" s="377"/>
    </row>
    <row r="65" spans="1:27" ht="102" hidden="1">
      <c r="A65" s="41" t="s">
        <v>375</v>
      </c>
      <c r="B65" s="36" t="s">
        <v>258</v>
      </c>
      <c r="C65" s="35" t="s">
        <v>259</v>
      </c>
      <c r="D65" s="294"/>
      <c r="E65" s="70"/>
      <c r="F65" s="70"/>
      <c r="G65" s="54"/>
      <c r="H65" s="75"/>
      <c r="I65" s="75"/>
      <c r="J65" s="75"/>
      <c r="K65" s="75"/>
      <c r="L65" s="75"/>
      <c r="M65" s="75"/>
      <c r="N65" s="70"/>
      <c r="O65" s="70"/>
      <c r="P65" s="70"/>
      <c r="Q65" s="61" t="s">
        <v>366</v>
      </c>
      <c r="R65" s="358"/>
      <c r="S65" s="358"/>
      <c r="T65" s="358"/>
      <c r="U65" s="358"/>
      <c r="V65" s="358"/>
      <c r="W65" s="358"/>
      <c r="X65" s="358"/>
      <c r="Y65" s="358"/>
      <c r="Z65" s="377"/>
    </row>
    <row r="66" spans="1:27" ht="36" customHeight="1">
      <c r="A66" s="29"/>
      <c r="B66" s="335" t="s">
        <v>208</v>
      </c>
      <c r="C66" s="32"/>
      <c r="D66" s="294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 t="s">
        <v>209</v>
      </c>
      <c r="Q66" s="78"/>
      <c r="R66" s="302">
        <f>SUM(R8,R55,R60,R63)</f>
        <v>5298.4310000000005</v>
      </c>
      <c r="S66" s="302">
        <f>SUM(S8,S55,S60,S63)</f>
        <v>5072.5498699999989</v>
      </c>
      <c r="T66" s="302">
        <f t="shared" ref="T66:X66" si="19">SUM(T8,T55,T60,T63)</f>
        <v>5925.0000000000009</v>
      </c>
      <c r="U66" s="302">
        <f t="shared" si="19"/>
        <v>5537.8</v>
      </c>
      <c r="V66" s="302">
        <f t="shared" si="19"/>
        <v>6881.7000000000007</v>
      </c>
      <c r="W66" s="302">
        <f t="shared" si="19"/>
        <v>5337.4649999999992</v>
      </c>
      <c r="X66" s="302">
        <f t="shared" si="19"/>
        <v>5604.3382500000007</v>
      </c>
      <c r="Y66" s="302">
        <f t="shared" ref="Y66" si="20">SUM(Y8,Y55,Y60,Y63)</f>
        <v>5884.5551625000007</v>
      </c>
      <c r="Z66" s="377"/>
    </row>
    <row r="67" spans="1:27" ht="36" customHeight="1">
      <c r="A67" s="38" t="s">
        <v>396</v>
      </c>
      <c r="B67" s="36" t="s">
        <v>427</v>
      </c>
      <c r="C67" s="34"/>
      <c r="D67" s="38" t="s">
        <v>111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8"/>
      <c r="R67" s="302"/>
      <c r="S67" s="302"/>
      <c r="T67" s="292">
        <v>29.7</v>
      </c>
      <c r="U67" s="292">
        <v>29.7</v>
      </c>
      <c r="V67" s="302"/>
      <c r="W67" s="302"/>
      <c r="X67" s="302"/>
      <c r="Y67" s="302"/>
      <c r="Z67" s="377"/>
    </row>
    <row r="68" spans="1:27" ht="32.25" hidden="1" customHeight="1">
      <c r="A68" s="29"/>
      <c r="B68" s="335"/>
      <c r="C68" s="32"/>
      <c r="D68" s="294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8"/>
      <c r="R68" s="302"/>
      <c r="S68" s="302"/>
      <c r="T68" s="302"/>
      <c r="U68" s="302"/>
      <c r="V68" s="302"/>
      <c r="W68" s="302"/>
      <c r="X68" s="302"/>
      <c r="Y68" s="302"/>
      <c r="Z68" s="377"/>
    </row>
    <row r="69" spans="1:27" ht="32.25" hidden="1" customHeight="1">
      <c r="A69" s="29"/>
      <c r="B69" s="335"/>
      <c r="C69" s="32"/>
      <c r="D69" s="294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8"/>
      <c r="R69" s="302"/>
      <c r="S69" s="302"/>
      <c r="T69" s="302"/>
      <c r="U69" s="302"/>
      <c r="V69" s="302"/>
      <c r="W69" s="302"/>
      <c r="X69" s="302"/>
      <c r="Y69" s="302"/>
      <c r="Z69" s="377"/>
    </row>
    <row r="70" spans="1:27" ht="30.75" hidden="1" customHeight="1">
      <c r="A70" s="29"/>
      <c r="B70" s="54" t="s">
        <v>422</v>
      </c>
      <c r="C70" s="32"/>
      <c r="D70" s="294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8"/>
      <c r="R70" s="302"/>
      <c r="S70" s="302"/>
      <c r="T70" s="302">
        <v>0</v>
      </c>
      <c r="U70" s="302">
        <v>0</v>
      </c>
      <c r="V70" s="302"/>
      <c r="W70" s="302"/>
      <c r="X70" s="302"/>
      <c r="Y70" s="302"/>
      <c r="Z70" s="377"/>
    </row>
    <row r="71" spans="1:27" ht="63.75">
      <c r="A71" s="43" t="s">
        <v>389</v>
      </c>
      <c r="B71" s="36" t="s">
        <v>430</v>
      </c>
      <c r="C71" s="34"/>
      <c r="D71" s="35">
        <v>1003</v>
      </c>
      <c r="E71" s="75"/>
      <c r="F71" s="75"/>
      <c r="G71" s="5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93">
        <v>730.34</v>
      </c>
      <c r="S71" s="293">
        <v>730.34</v>
      </c>
      <c r="T71" s="293">
        <v>415.6</v>
      </c>
      <c r="U71" s="293">
        <v>415.6</v>
      </c>
      <c r="V71" s="293">
        <v>0</v>
      </c>
      <c r="W71" s="293">
        <f>V71*1.1</f>
        <v>0</v>
      </c>
      <c r="X71" s="293">
        <f>W71*1.1</f>
        <v>0</v>
      </c>
      <c r="Y71" s="293">
        <f>X71*1.1</f>
        <v>0</v>
      </c>
      <c r="Z71" s="293"/>
      <c r="AA71" s="19"/>
    </row>
    <row r="72" spans="1:27" ht="22.5" customHeight="1">
      <c r="A72" s="34"/>
      <c r="B72" s="307" t="s">
        <v>269</v>
      </c>
      <c r="C72" s="34"/>
      <c r="D72" s="34"/>
      <c r="E72" s="75"/>
      <c r="F72" s="75"/>
      <c r="G72" s="5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2">
        <f>R66+R67+R68+R69+R70+R71</f>
        <v>6028.7710000000006</v>
      </c>
      <c r="S72" s="312">
        <f>S66+S67+S68+S69+S70+S71</f>
        <v>5802.8898699999991</v>
      </c>
      <c r="T72" s="312">
        <f t="shared" ref="T72:X72" si="21">T66+T67+T68+T69+T70+T71</f>
        <v>6370.3000000000011</v>
      </c>
      <c r="U72" s="312">
        <f t="shared" si="21"/>
        <v>5983.1</v>
      </c>
      <c r="V72" s="312">
        <f t="shared" si="21"/>
        <v>6881.7000000000007</v>
      </c>
      <c r="W72" s="312">
        <f t="shared" si="21"/>
        <v>5337.4649999999992</v>
      </c>
      <c r="X72" s="312">
        <f t="shared" si="21"/>
        <v>5604.3382500000007</v>
      </c>
      <c r="Y72" s="312">
        <f t="shared" ref="Y72" si="22">Y66+Y67+Y68+Y69+Y70+Y71</f>
        <v>5884.5551625000007</v>
      </c>
      <c r="Z72" s="312"/>
      <c r="AA72" s="21"/>
    </row>
    <row r="73" spans="1:27" ht="0.75" hidden="1" customHeight="1">
      <c r="A73" s="34"/>
      <c r="B73" s="36"/>
      <c r="C73" s="34"/>
      <c r="D73" s="40"/>
      <c r="E73" s="75"/>
      <c r="F73" s="75"/>
      <c r="G73" s="5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9"/>
      <c r="Z73" s="382"/>
    </row>
    <row r="74" spans="1:27" ht="13.5" hidden="1" customHeight="1">
      <c r="A74" s="34"/>
      <c r="B74" s="37"/>
      <c r="C74" s="34"/>
      <c r="D74" s="40"/>
      <c r="E74" s="75"/>
      <c r="F74" s="75"/>
      <c r="G74" s="5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382"/>
    </row>
    <row r="75" spans="1:27" ht="14.25" hidden="1" customHeight="1">
      <c r="A75" s="34"/>
      <c r="B75" s="37"/>
      <c r="C75" s="34"/>
      <c r="D75" s="40"/>
      <c r="E75" s="75"/>
      <c r="F75" s="75"/>
      <c r="G75" s="5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383"/>
      <c r="U75" s="383"/>
      <c r="V75" s="90"/>
      <c r="W75" s="75"/>
      <c r="X75" s="75"/>
      <c r="Y75" s="75"/>
      <c r="Z75" s="382"/>
    </row>
    <row r="76" spans="1:27" s="1" customFormat="1" ht="11.25" hidden="1" customHeight="1">
      <c r="A76" s="126"/>
      <c r="B76" s="127"/>
      <c r="C76" s="128"/>
      <c r="D76" s="25"/>
      <c r="E76" s="5"/>
      <c r="F76" s="5"/>
      <c r="G76" s="16"/>
      <c r="H76" s="17"/>
      <c r="I76" s="17"/>
      <c r="J76" s="17"/>
      <c r="K76" s="17"/>
      <c r="L76" s="17"/>
      <c r="M76" s="17"/>
      <c r="N76" s="5"/>
      <c r="O76" s="5"/>
      <c r="P76" s="5"/>
      <c r="Q76" s="2"/>
      <c r="R76" s="2"/>
      <c r="S76" s="2"/>
      <c r="T76" s="2"/>
      <c r="U76" s="2"/>
      <c r="V76" s="2"/>
      <c r="W76" s="2"/>
      <c r="X76" s="2"/>
      <c r="Y76" s="2"/>
      <c r="Z76" s="82"/>
    </row>
    <row r="77" spans="1:27" s="1" customFormat="1">
      <c r="A77" s="31"/>
      <c r="B77" s="31"/>
      <c r="C77" s="31"/>
      <c r="D77" s="31"/>
      <c r="G77" s="15"/>
      <c r="H77" s="12"/>
      <c r="I77" s="12"/>
      <c r="J77" s="12"/>
      <c r="K77" s="12"/>
      <c r="L77" s="12"/>
      <c r="M77" s="12"/>
      <c r="Q77" s="4"/>
      <c r="R77" s="4"/>
      <c r="S77" s="4"/>
      <c r="T77" s="4"/>
      <c r="U77" s="4"/>
      <c r="X77" s="8"/>
      <c r="Z77" s="6"/>
    </row>
    <row r="78" spans="1:27">
      <c r="Z78" s="83"/>
    </row>
    <row r="79" spans="1:27" s="44" customFormat="1" ht="18" customHeight="1">
      <c r="A79" s="31"/>
      <c r="B79" s="89"/>
      <c r="C79" s="89"/>
      <c r="D79" s="89"/>
      <c r="G79" s="45"/>
      <c r="Q79" s="49" t="s">
        <v>210</v>
      </c>
      <c r="R79" s="49"/>
      <c r="S79" s="49"/>
      <c r="T79" s="87"/>
      <c r="U79" s="87"/>
      <c r="V79" s="48"/>
      <c r="W79" s="48"/>
      <c r="X79" s="48" t="s">
        <v>209</v>
      </c>
    </row>
    <row r="80" spans="1:27" s="44" customFormat="1" ht="18" customHeight="1">
      <c r="A80" s="31"/>
      <c r="B80" s="129" t="s">
        <v>218</v>
      </c>
      <c r="C80" s="129"/>
      <c r="D80" s="129"/>
      <c r="G80" s="45"/>
      <c r="H80" s="88" t="s">
        <v>278</v>
      </c>
      <c r="Q80" s="49" t="s">
        <v>212</v>
      </c>
      <c r="R80" s="49"/>
      <c r="S80" s="49"/>
      <c r="T80" s="49"/>
      <c r="U80" s="49"/>
      <c r="V80" s="48"/>
      <c r="W80" s="48"/>
      <c r="X80" s="86"/>
      <c r="Y80" s="125" t="s">
        <v>279</v>
      </c>
      <c r="Z80" s="125"/>
    </row>
    <row r="81" spans="7:13">
      <c r="G81" s="9"/>
      <c r="H81" s="1"/>
      <c r="I81" s="1"/>
      <c r="J81" s="1"/>
      <c r="K81" s="1"/>
      <c r="L81" s="1"/>
      <c r="M81" s="1"/>
    </row>
    <row r="82" spans="7:13">
      <c r="G82" s="9"/>
      <c r="I82" s="1"/>
      <c r="J82" s="1"/>
      <c r="K82" s="1"/>
      <c r="L82" s="1"/>
      <c r="M82" s="1"/>
    </row>
  </sheetData>
  <mergeCells count="30">
    <mergeCell ref="X1:Y1"/>
    <mergeCell ref="A2:Y2"/>
    <mergeCell ref="A3:C5"/>
    <mergeCell ref="D3:D5"/>
    <mergeCell ref="E3:Q3"/>
    <mergeCell ref="J4:M4"/>
    <mergeCell ref="R3:Y3"/>
    <mergeCell ref="Y80:Z80"/>
    <mergeCell ref="W4:W5"/>
    <mergeCell ref="T4:U4"/>
    <mergeCell ref="Z3:Z5"/>
    <mergeCell ref="A76:C76"/>
    <mergeCell ref="B80:D80"/>
    <mergeCell ref="G35:G36"/>
    <mergeCell ref="H35:H36"/>
    <mergeCell ref="B9:B11"/>
    <mergeCell ref="C9:C11"/>
    <mergeCell ref="I35:I36"/>
    <mergeCell ref="A23:A24"/>
    <mergeCell ref="C21:C22"/>
    <mergeCell ref="B23:B24"/>
    <mergeCell ref="C23:C24"/>
    <mergeCell ref="F4:I4"/>
    <mergeCell ref="B21:B22"/>
    <mergeCell ref="A9:A11"/>
    <mergeCell ref="A21:A22"/>
    <mergeCell ref="V4:V5"/>
    <mergeCell ref="X4:Y4"/>
    <mergeCell ref="E4:E5"/>
    <mergeCell ref="N4:Q4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6" orientation="landscape" r:id="rId1"/>
  <headerFooter alignWithMargins="0"/>
  <rowBreaks count="1" manualBreakCount="1">
    <brk id="2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A83"/>
  <sheetViews>
    <sheetView view="pageBreakPreview" zoomScale="60" zoomScaleNormal="6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1.28515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0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B1" s="90"/>
      <c r="C1" s="90"/>
      <c r="D1" s="90"/>
      <c r="E1" s="90"/>
      <c r="F1" s="90"/>
      <c r="G1" s="28"/>
      <c r="H1" s="26"/>
      <c r="I1" s="26"/>
      <c r="J1" s="26"/>
      <c r="K1" s="26"/>
      <c r="L1" s="26"/>
      <c r="M1" s="26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44" customFormat="1" ht="20.25" customHeight="1">
      <c r="A2" s="290" t="s">
        <v>316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90"/>
    </row>
    <row r="3" spans="1:26" s="50" customFormat="1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0" t="s">
        <v>5</v>
      </c>
      <c r="K4" s="170"/>
      <c r="L4" s="170"/>
      <c r="M4" s="170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01" t="s">
        <v>32</v>
      </c>
      <c r="B7" s="176" t="s">
        <v>33</v>
      </c>
      <c r="C7" s="2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357">
        <f t="shared" ref="R7:T7" si="0">SUM(R8,R55,R60,R63)</f>
        <v>3501.1549999999993</v>
      </c>
      <c r="S7" s="357">
        <f t="shared" si="0"/>
        <v>3347.6632099999997</v>
      </c>
      <c r="T7" s="357">
        <f t="shared" si="0"/>
        <v>3837.9999999999995</v>
      </c>
      <c r="U7" s="357">
        <f t="shared" ref="U7:Y7" si="1">SUM(U8,U55,U60,U63)</f>
        <v>3634.8999999999996</v>
      </c>
      <c r="V7" s="357">
        <f t="shared" ref="V7:X7" si="2">SUM(V8,V55,V60,V63)</f>
        <v>6652.2000000000007</v>
      </c>
      <c r="W7" s="357">
        <f t="shared" si="2"/>
        <v>7051.3320000000003</v>
      </c>
      <c r="X7" s="357">
        <f t="shared" si="2"/>
        <v>7474.4119199999996</v>
      </c>
      <c r="Y7" s="357">
        <f t="shared" si="1"/>
        <v>7922.8766352000011</v>
      </c>
      <c r="Z7" s="75"/>
    </row>
    <row r="8" spans="1:26" ht="63.75">
      <c r="A8" s="29" t="s">
        <v>35</v>
      </c>
      <c r="B8" s="163" t="s">
        <v>36</v>
      </c>
      <c r="C8" s="105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357">
        <f t="shared" ref="R8:T8" si="3">SUM(R9:R54)</f>
        <v>3392.7049999999995</v>
      </c>
      <c r="S8" s="357">
        <f t="shared" si="3"/>
        <v>3239.2132099999999</v>
      </c>
      <c r="T8" s="357">
        <f t="shared" si="3"/>
        <v>3724.3999999999996</v>
      </c>
      <c r="U8" s="357">
        <f t="shared" ref="U8:Y8" si="4">SUM(U9:U54)</f>
        <v>3521.2999999999997</v>
      </c>
      <c r="V8" s="357">
        <f t="shared" ref="V8:X8" si="5">SUM(V9:V54)</f>
        <v>6536.4000000000005</v>
      </c>
      <c r="W8" s="357">
        <f t="shared" si="5"/>
        <v>6928.5840000000007</v>
      </c>
      <c r="X8" s="357">
        <f t="shared" si="5"/>
        <v>7344.2990399999999</v>
      </c>
      <c r="Y8" s="357">
        <f t="shared" si="4"/>
        <v>7784.9569824000009</v>
      </c>
      <c r="Z8" s="75"/>
    </row>
    <row r="9" spans="1:26" ht="165" customHeight="1">
      <c r="A9" s="119" t="s">
        <v>38</v>
      </c>
      <c r="B9" s="138" t="s">
        <v>39</v>
      </c>
      <c r="C9" s="138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390</v>
      </c>
      <c r="P9" s="60" t="s">
        <v>349</v>
      </c>
      <c r="Q9" s="61" t="s">
        <v>365</v>
      </c>
      <c r="R9" s="320">
        <v>762.70500000000004</v>
      </c>
      <c r="S9" s="358">
        <v>742.64829999999995</v>
      </c>
      <c r="T9" s="70">
        <v>861.3</v>
      </c>
      <c r="U9" s="358">
        <v>823.6</v>
      </c>
      <c r="V9" s="320">
        <v>867.1</v>
      </c>
      <c r="W9" s="320">
        <f t="shared" ref="W9:W10" si="6">V9*1.06</f>
        <v>919.12600000000009</v>
      </c>
      <c r="X9" s="320">
        <f t="shared" ref="X9:X10" si="7">W9*1.06</f>
        <v>974.27356000000009</v>
      </c>
      <c r="Y9" s="320">
        <f t="shared" ref="Y9:Y10" si="8">X9*1.06</f>
        <v>1032.7299736000002</v>
      </c>
      <c r="Z9" s="75"/>
    </row>
    <row r="10" spans="1:26" ht="165.75" customHeight="1">
      <c r="A10" s="119"/>
      <c r="B10" s="138"/>
      <c r="C10" s="138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390</v>
      </c>
      <c r="P10" s="58"/>
      <c r="Q10" s="61" t="s">
        <v>365</v>
      </c>
      <c r="R10" s="320"/>
      <c r="S10" s="70"/>
      <c r="T10" s="320">
        <v>10</v>
      </c>
      <c r="U10" s="70"/>
      <c r="V10" s="320">
        <v>10</v>
      </c>
      <c r="W10" s="320">
        <f t="shared" si="6"/>
        <v>10.600000000000001</v>
      </c>
      <c r="X10" s="320">
        <f t="shared" si="7"/>
        <v>11.236000000000002</v>
      </c>
      <c r="Y10" s="320">
        <f t="shared" si="8"/>
        <v>11.910160000000003</v>
      </c>
      <c r="Z10" s="75"/>
    </row>
    <row r="11" spans="1:26" ht="90" hidden="1" customHeight="1">
      <c r="A11" s="119"/>
      <c r="B11" s="138"/>
      <c r="C11" s="138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390</v>
      </c>
      <c r="P11" s="58"/>
      <c r="Q11" s="61" t="s">
        <v>365</v>
      </c>
      <c r="R11" s="320">
        <v>10</v>
      </c>
      <c r="S11" s="70"/>
      <c r="T11" s="70"/>
      <c r="U11" s="70"/>
      <c r="V11" s="320"/>
      <c r="W11" s="320"/>
      <c r="X11" s="320"/>
      <c r="Y11" s="320"/>
      <c r="Z11" s="75"/>
    </row>
    <row r="12" spans="1:26" ht="32.25" hidden="1" customHeight="1">
      <c r="A12" s="101" t="s">
        <v>46</v>
      </c>
      <c r="B12" s="163" t="s">
        <v>47</v>
      </c>
      <c r="C12" s="105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20"/>
      <c r="S12" s="70"/>
      <c r="T12" s="70"/>
      <c r="U12" s="70"/>
      <c r="V12" s="320"/>
      <c r="W12" s="320"/>
      <c r="X12" s="320"/>
      <c r="Y12" s="320"/>
      <c r="Z12" s="75"/>
    </row>
    <row r="13" spans="1:26" ht="242.25" hidden="1" customHeight="1">
      <c r="A13" s="101" t="s">
        <v>49</v>
      </c>
      <c r="B13" s="163" t="s">
        <v>369</v>
      </c>
      <c r="C13" s="105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320"/>
      <c r="S13" s="70"/>
      <c r="T13" s="70"/>
      <c r="U13" s="70"/>
      <c r="V13" s="320"/>
      <c r="W13" s="320"/>
      <c r="X13" s="320"/>
      <c r="Y13" s="320"/>
      <c r="Z13" s="75"/>
    </row>
    <row r="14" spans="1:26" ht="206.25" customHeight="1">
      <c r="A14" s="101" t="s">
        <v>51</v>
      </c>
      <c r="B14" s="163" t="s">
        <v>370</v>
      </c>
      <c r="C14" s="105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390</v>
      </c>
      <c r="P14" s="58" t="s">
        <v>360</v>
      </c>
      <c r="Q14" s="61" t="s">
        <v>365</v>
      </c>
      <c r="R14" s="320">
        <v>72.67</v>
      </c>
      <c r="S14" s="70">
        <v>72.67</v>
      </c>
      <c r="T14" s="320">
        <v>26.3</v>
      </c>
      <c r="U14" s="70">
        <v>26.3</v>
      </c>
      <c r="V14" s="320"/>
      <c r="W14" s="320"/>
      <c r="X14" s="320"/>
      <c r="Y14" s="320"/>
      <c r="Z14" s="75"/>
    </row>
    <row r="15" spans="1:26" ht="128.25" hidden="1" customHeight="1">
      <c r="A15" s="101" t="s">
        <v>53</v>
      </c>
      <c r="B15" s="163" t="s">
        <v>54</v>
      </c>
      <c r="C15" s="105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20"/>
      <c r="S15" s="70"/>
      <c r="T15" s="70"/>
      <c r="U15" s="70"/>
      <c r="V15" s="320"/>
      <c r="W15" s="320"/>
      <c r="X15" s="320"/>
      <c r="Y15" s="320"/>
      <c r="Z15" s="75"/>
    </row>
    <row r="16" spans="1:26" ht="76.5" hidden="1">
      <c r="A16" s="101" t="s">
        <v>56</v>
      </c>
      <c r="B16" s="163" t="s">
        <v>57</v>
      </c>
      <c r="C16" s="105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320"/>
      <c r="S16" s="70"/>
      <c r="T16" s="70"/>
      <c r="U16" s="70"/>
      <c r="V16" s="320"/>
      <c r="W16" s="320"/>
      <c r="X16" s="320"/>
      <c r="Y16" s="320"/>
      <c r="Z16" s="75"/>
    </row>
    <row r="17" spans="1:26" ht="102" hidden="1">
      <c r="A17" s="101" t="s">
        <v>59</v>
      </c>
      <c r="B17" s="163" t="s">
        <v>60</v>
      </c>
      <c r="C17" s="105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320"/>
      <c r="S17" s="70"/>
      <c r="T17" s="70"/>
      <c r="U17" s="70"/>
      <c r="V17" s="320"/>
      <c r="W17" s="320"/>
      <c r="X17" s="320"/>
      <c r="Y17" s="320"/>
      <c r="Z17" s="75"/>
    </row>
    <row r="18" spans="1:26" ht="38.25" hidden="1">
      <c r="A18" s="101" t="s">
        <v>62</v>
      </c>
      <c r="B18" s="163" t="s">
        <v>63</v>
      </c>
      <c r="C18" s="105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320"/>
      <c r="S18" s="70"/>
      <c r="T18" s="70"/>
      <c r="U18" s="70"/>
      <c r="V18" s="320"/>
      <c r="W18" s="320"/>
      <c r="X18" s="320"/>
      <c r="Y18" s="320"/>
      <c r="Z18" s="75"/>
    </row>
    <row r="19" spans="1:26" ht="25.5" hidden="1">
      <c r="A19" s="101" t="s">
        <v>65</v>
      </c>
      <c r="B19" s="163" t="s">
        <v>66</v>
      </c>
      <c r="C19" s="105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320"/>
      <c r="S19" s="70"/>
      <c r="T19" s="70"/>
      <c r="U19" s="70"/>
      <c r="V19" s="320"/>
      <c r="W19" s="320"/>
      <c r="X19" s="320"/>
      <c r="Y19" s="320"/>
      <c r="Z19" s="75"/>
    </row>
    <row r="20" spans="1:26" ht="38.25" hidden="1">
      <c r="A20" s="101" t="s">
        <v>68</v>
      </c>
      <c r="B20" s="163" t="s">
        <v>69</v>
      </c>
      <c r="C20" s="105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320"/>
      <c r="S20" s="70"/>
      <c r="T20" s="70"/>
      <c r="U20" s="70"/>
      <c r="V20" s="320"/>
      <c r="W20" s="320"/>
      <c r="X20" s="320"/>
      <c r="Y20" s="320"/>
      <c r="Z20" s="75"/>
    </row>
    <row r="21" spans="1:26" ht="107.25" hidden="1" customHeight="1">
      <c r="A21" s="119" t="s">
        <v>71</v>
      </c>
      <c r="B21" s="225" t="s">
        <v>72</v>
      </c>
      <c r="C21" s="138" t="s">
        <v>73</v>
      </c>
      <c r="D21" s="294" t="s">
        <v>276</v>
      </c>
      <c r="E21" s="70"/>
      <c r="F21" s="70"/>
      <c r="G21" s="107" t="s">
        <v>41</v>
      </c>
      <c r="H21" s="106" t="s">
        <v>75</v>
      </c>
      <c r="I21" s="103" t="s">
        <v>76</v>
      </c>
      <c r="J21" s="58"/>
      <c r="K21" s="62" t="s">
        <v>44</v>
      </c>
      <c r="L21" s="103" t="s">
        <v>268</v>
      </c>
      <c r="M21" s="103" t="s">
        <v>43</v>
      </c>
      <c r="N21" s="58"/>
      <c r="O21" s="58" t="s">
        <v>390</v>
      </c>
      <c r="P21" s="106" t="s">
        <v>347</v>
      </c>
      <c r="Q21" s="61" t="s">
        <v>245</v>
      </c>
      <c r="R21" s="320"/>
      <c r="S21" s="70"/>
      <c r="T21" s="358"/>
      <c r="U21" s="70"/>
      <c r="V21" s="320">
        <v>0</v>
      </c>
      <c r="W21" s="320"/>
      <c r="X21" s="320"/>
      <c r="Y21" s="320"/>
      <c r="Z21" s="75"/>
    </row>
    <row r="22" spans="1:26" ht="73.5" customHeight="1">
      <c r="A22" s="119"/>
      <c r="B22" s="225"/>
      <c r="C22" s="138"/>
      <c r="D22" s="294" t="s">
        <v>267</v>
      </c>
      <c r="E22" s="70"/>
      <c r="F22" s="70"/>
      <c r="G22" s="107" t="s">
        <v>41</v>
      </c>
      <c r="H22" s="106" t="s">
        <v>331</v>
      </c>
      <c r="I22" s="103" t="s">
        <v>76</v>
      </c>
      <c r="J22" s="58"/>
      <c r="K22" s="62" t="s">
        <v>44</v>
      </c>
      <c r="L22" s="103" t="s">
        <v>332</v>
      </c>
      <c r="M22" s="103" t="s">
        <v>43</v>
      </c>
      <c r="N22" s="58"/>
      <c r="O22" s="58" t="s">
        <v>390</v>
      </c>
      <c r="P22" s="106" t="s">
        <v>346</v>
      </c>
      <c r="Q22" s="61" t="s">
        <v>365</v>
      </c>
      <c r="R22" s="320">
        <v>116.455</v>
      </c>
      <c r="S22" s="70">
        <v>116.455</v>
      </c>
      <c r="T22" s="358">
        <v>0</v>
      </c>
      <c r="U22" s="70">
        <v>0</v>
      </c>
      <c r="V22" s="320">
        <v>2115</v>
      </c>
      <c r="W22" s="320">
        <f t="shared" ref="W22:W23" si="9">V22*1.06</f>
        <v>2241.9</v>
      </c>
      <c r="X22" s="320">
        <f t="shared" ref="X22:X23" si="10">W22*1.06</f>
        <v>2376.4140000000002</v>
      </c>
      <c r="Y22" s="320">
        <f t="shared" ref="Y22:Y28" si="11">X22*1.06</f>
        <v>2518.9988400000002</v>
      </c>
      <c r="Z22" s="75"/>
    </row>
    <row r="23" spans="1:26" ht="98.25" customHeight="1">
      <c r="A23" s="119" t="s">
        <v>78</v>
      </c>
      <c r="B23" s="225" t="s">
        <v>382</v>
      </c>
      <c r="C23" s="138" t="s">
        <v>79</v>
      </c>
      <c r="D23" s="294" t="s">
        <v>300</v>
      </c>
      <c r="E23" s="70"/>
      <c r="F23" s="70"/>
      <c r="G23" s="107" t="s">
        <v>41</v>
      </c>
      <c r="H23" s="106" t="s">
        <v>80</v>
      </c>
      <c r="I23" s="103" t="s">
        <v>76</v>
      </c>
      <c r="J23" s="58"/>
      <c r="K23" s="62" t="s">
        <v>44</v>
      </c>
      <c r="L23" s="103" t="s">
        <v>81</v>
      </c>
      <c r="M23" s="103" t="s">
        <v>43</v>
      </c>
      <c r="N23" s="58"/>
      <c r="O23" s="58" t="s">
        <v>390</v>
      </c>
      <c r="P23" s="106" t="s">
        <v>348</v>
      </c>
      <c r="Q23" s="296"/>
      <c r="R23" s="320"/>
      <c r="S23" s="70"/>
      <c r="T23" s="358"/>
      <c r="U23" s="70"/>
      <c r="V23" s="320">
        <v>876.2</v>
      </c>
      <c r="W23" s="320">
        <f t="shared" si="9"/>
        <v>928.77200000000005</v>
      </c>
      <c r="X23" s="320">
        <f t="shared" si="10"/>
        <v>984.49832000000015</v>
      </c>
      <c r="Y23" s="320">
        <f t="shared" si="11"/>
        <v>1043.5682192000002</v>
      </c>
      <c r="Z23" s="75"/>
    </row>
    <row r="24" spans="1:26" ht="153" customHeight="1">
      <c r="A24" s="119"/>
      <c r="B24" s="225"/>
      <c r="C24" s="138"/>
      <c r="D24" s="294" t="s">
        <v>337</v>
      </c>
      <c r="E24" s="70"/>
      <c r="F24" s="70"/>
      <c r="G24" s="107" t="s">
        <v>41</v>
      </c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58" t="s">
        <v>390</v>
      </c>
      <c r="P24" s="106" t="s">
        <v>348</v>
      </c>
      <c r="Q24" s="61" t="s">
        <v>365</v>
      </c>
      <c r="R24" s="362">
        <v>441</v>
      </c>
      <c r="S24" s="320">
        <v>441</v>
      </c>
      <c r="T24" s="363">
        <v>442.2</v>
      </c>
      <c r="U24" s="320">
        <v>442.2</v>
      </c>
      <c r="V24" s="320">
        <v>0</v>
      </c>
      <c r="W24" s="320">
        <f t="shared" ref="W24:W28" si="12">V24*1.06</f>
        <v>0</v>
      </c>
      <c r="X24" s="320">
        <f t="shared" ref="X24:X28" si="13">W24*1.06</f>
        <v>0</v>
      </c>
      <c r="Y24" s="320">
        <f t="shared" si="11"/>
        <v>0</v>
      </c>
      <c r="Z24" s="75"/>
    </row>
    <row r="25" spans="1:26" ht="152.25" hidden="1" customHeight="1">
      <c r="A25" s="101" t="s">
        <v>82</v>
      </c>
      <c r="B25" s="163" t="s">
        <v>371</v>
      </c>
      <c r="C25" s="105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/>
      <c r="P25" s="106" t="s">
        <v>350</v>
      </c>
      <c r="Q25" s="61" t="s">
        <v>365</v>
      </c>
      <c r="R25" s="320"/>
      <c r="S25" s="70"/>
      <c r="T25" s="70"/>
      <c r="U25" s="70"/>
      <c r="V25" s="320"/>
      <c r="W25" s="320">
        <f t="shared" si="12"/>
        <v>0</v>
      </c>
      <c r="X25" s="320">
        <f t="shared" si="13"/>
        <v>0</v>
      </c>
      <c r="Y25" s="320">
        <f t="shared" si="11"/>
        <v>0</v>
      </c>
      <c r="Z25" s="75"/>
    </row>
    <row r="26" spans="1:26" ht="63.75" hidden="1">
      <c r="A26" s="101" t="s">
        <v>87</v>
      </c>
      <c r="B26" s="163" t="s">
        <v>88</v>
      </c>
      <c r="C26" s="105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320"/>
      <c r="S26" s="70"/>
      <c r="T26" s="70"/>
      <c r="U26" s="70"/>
      <c r="V26" s="320"/>
      <c r="W26" s="320">
        <f t="shared" si="12"/>
        <v>0</v>
      </c>
      <c r="X26" s="320">
        <f t="shared" si="13"/>
        <v>0</v>
      </c>
      <c r="Y26" s="320">
        <f t="shared" si="11"/>
        <v>0</v>
      </c>
      <c r="Z26" s="75"/>
    </row>
    <row r="27" spans="1:26" ht="63.75" hidden="1">
      <c r="A27" s="101" t="s">
        <v>90</v>
      </c>
      <c r="B27" s="163" t="s">
        <v>91</v>
      </c>
      <c r="C27" s="105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320"/>
      <c r="S27" s="70"/>
      <c r="T27" s="70"/>
      <c r="U27" s="70"/>
      <c r="V27" s="320"/>
      <c r="W27" s="320">
        <f t="shared" si="12"/>
        <v>0</v>
      </c>
      <c r="X27" s="320">
        <f t="shared" si="13"/>
        <v>0</v>
      </c>
      <c r="Y27" s="320">
        <f t="shared" si="11"/>
        <v>0</v>
      </c>
      <c r="Z27" s="75"/>
    </row>
    <row r="28" spans="1:26" ht="38.25">
      <c r="A28" s="101" t="s">
        <v>93</v>
      </c>
      <c r="B28" s="163" t="s">
        <v>94</v>
      </c>
      <c r="C28" s="105" t="s">
        <v>95</v>
      </c>
      <c r="D28" s="294"/>
      <c r="E28" s="70"/>
      <c r="F28" s="70"/>
      <c r="G28" s="58"/>
      <c r="H28" s="58"/>
      <c r="I28" s="58"/>
      <c r="J28" s="58"/>
      <c r="K28" s="58"/>
      <c r="L28" s="58"/>
      <c r="M28" s="58"/>
      <c r="N28" s="58"/>
      <c r="O28" s="58"/>
      <c r="P28" s="106" t="s">
        <v>351</v>
      </c>
      <c r="Q28" s="61" t="s">
        <v>365</v>
      </c>
      <c r="R28" s="320"/>
      <c r="S28" s="70"/>
      <c r="T28" s="70"/>
      <c r="U28" s="70"/>
      <c r="V28" s="320">
        <v>10</v>
      </c>
      <c r="W28" s="320">
        <f t="shared" si="12"/>
        <v>10.600000000000001</v>
      </c>
      <c r="X28" s="320">
        <f t="shared" si="13"/>
        <v>11.236000000000002</v>
      </c>
      <c r="Y28" s="320">
        <f t="shared" si="11"/>
        <v>11.910160000000003</v>
      </c>
      <c r="Z28" s="75"/>
    </row>
    <row r="29" spans="1:26" ht="224.25" customHeight="1">
      <c r="A29" s="101" t="s">
        <v>96</v>
      </c>
      <c r="B29" s="163" t="s">
        <v>97</v>
      </c>
      <c r="C29" s="105" t="s">
        <v>98</v>
      </c>
      <c r="D29" s="294" t="s">
        <v>262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390</v>
      </c>
      <c r="P29" s="106" t="s">
        <v>352</v>
      </c>
      <c r="Q29" s="61" t="s">
        <v>365</v>
      </c>
      <c r="R29" s="320">
        <v>13.4</v>
      </c>
      <c r="S29" s="70">
        <v>0</v>
      </c>
      <c r="T29" s="320">
        <v>12.5</v>
      </c>
      <c r="U29" s="70">
        <v>12.5</v>
      </c>
      <c r="V29" s="320">
        <v>0</v>
      </c>
      <c r="W29" s="320">
        <f>V29*1.06</f>
        <v>0</v>
      </c>
      <c r="X29" s="320">
        <f>W29*1.06</f>
        <v>0</v>
      </c>
      <c r="Y29" s="320">
        <f>X29*1.06</f>
        <v>0</v>
      </c>
      <c r="Z29" s="75"/>
    </row>
    <row r="30" spans="1:26" ht="51" hidden="1">
      <c r="A30" s="101" t="s">
        <v>105</v>
      </c>
      <c r="B30" s="163" t="s">
        <v>106</v>
      </c>
      <c r="C30" s="105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61"/>
      <c r="R30" s="320"/>
      <c r="S30" s="70"/>
      <c r="T30" s="70"/>
      <c r="U30" s="70"/>
      <c r="V30" s="320"/>
      <c r="W30" s="320"/>
      <c r="X30" s="320"/>
      <c r="Y30" s="320"/>
      <c r="Z30" s="75"/>
    </row>
    <row r="31" spans="1:26" ht="222" customHeight="1">
      <c r="A31" s="101" t="s">
        <v>108</v>
      </c>
      <c r="B31" s="163" t="s">
        <v>109</v>
      </c>
      <c r="C31" s="105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390</v>
      </c>
      <c r="P31" s="106" t="s">
        <v>353</v>
      </c>
      <c r="Q31" s="61" t="s">
        <v>365</v>
      </c>
      <c r="R31" s="320">
        <v>295.42399999999998</v>
      </c>
      <c r="S31" s="320">
        <v>293.28294</v>
      </c>
      <c r="T31" s="358">
        <v>304.3</v>
      </c>
      <c r="U31" s="320">
        <v>294</v>
      </c>
      <c r="V31" s="320">
        <v>298.2</v>
      </c>
      <c r="W31" s="320">
        <f t="shared" ref="W31:W34" si="14">V31*1.06</f>
        <v>316.09199999999998</v>
      </c>
      <c r="X31" s="320">
        <f t="shared" ref="X31:X34" si="15">W31*1.06</f>
        <v>335.05752000000001</v>
      </c>
      <c r="Y31" s="320">
        <f t="shared" ref="Y31:Y34" si="16">X31*1.06</f>
        <v>355.16097120000001</v>
      </c>
      <c r="Z31" s="75"/>
    </row>
    <row r="32" spans="1:26" ht="176.25" customHeight="1">
      <c r="A32" s="101" t="s">
        <v>116</v>
      </c>
      <c r="B32" s="163" t="s">
        <v>117</v>
      </c>
      <c r="C32" s="105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390</v>
      </c>
      <c r="P32" s="106" t="s">
        <v>354</v>
      </c>
      <c r="Q32" s="61" t="s">
        <v>365</v>
      </c>
      <c r="R32" s="320">
        <v>1305.9059999999999</v>
      </c>
      <c r="S32" s="320">
        <v>1266.1300000000001</v>
      </c>
      <c r="T32" s="358">
        <v>1654.4</v>
      </c>
      <c r="U32" s="320">
        <v>1570</v>
      </c>
      <c r="V32" s="320">
        <v>1999.6</v>
      </c>
      <c r="W32" s="320">
        <f t="shared" si="14"/>
        <v>2119.576</v>
      </c>
      <c r="X32" s="320">
        <f t="shared" si="15"/>
        <v>2246.75056</v>
      </c>
      <c r="Y32" s="320">
        <f t="shared" si="16"/>
        <v>2381.5555936000001</v>
      </c>
      <c r="Z32" s="75"/>
    </row>
    <row r="33" spans="1:26" ht="174" customHeight="1">
      <c r="A33" s="101" t="s">
        <v>121</v>
      </c>
      <c r="B33" s="163" t="s">
        <v>372</v>
      </c>
      <c r="C33" s="105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297</v>
      </c>
      <c r="P33" s="106" t="s">
        <v>355</v>
      </c>
      <c r="Q33" s="61" t="s">
        <v>365</v>
      </c>
      <c r="R33" s="320"/>
      <c r="S33" s="70"/>
      <c r="T33" s="70"/>
      <c r="U33" s="70"/>
      <c r="V33" s="320">
        <v>35</v>
      </c>
      <c r="W33" s="320">
        <f t="shared" si="14"/>
        <v>37.1</v>
      </c>
      <c r="X33" s="320">
        <f t="shared" si="15"/>
        <v>39.326000000000001</v>
      </c>
      <c r="Y33" s="320">
        <f t="shared" si="16"/>
        <v>41.685560000000002</v>
      </c>
      <c r="Z33" s="75"/>
    </row>
    <row r="34" spans="1:26" ht="122.25" hidden="1" customHeight="1">
      <c r="A34" s="101" t="s">
        <v>125</v>
      </c>
      <c r="B34" s="163" t="s">
        <v>126</v>
      </c>
      <c r="C34" s="105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320"/>
      <c r="S34" s="70"/>
      <c r="T34" s="70"/>
      <c r="U34" s="70"/>
      <c r="V34" s="320">
        <v>0</v>
      </c>
      <c r="W34" s="320">
        <f t="shared" si="14"/>
        <v>0</v>
      </c>
      <c r="X34" s="320">
        <f t="shared" si="15"/>
        <v>0</v>
      </c>
      <c r="Y34" s="320">
        <f t="shared" si="16"/>
        <v>0</v>
      </c>
      <c r="Z34" s="75"/>
    </row>
    <row r="35" spans="1:26" ht="152.25" customHeight="1">
      <c r="A35" s="101" t="s">
        <v>128</v>
      </c>
      <c r="B35" s="163" t="s">
        <v>129</v>
      </c>
      <c r="C35" s="105" t="s">
        <v>130</v>
      </c>
      <c r="D35" s="294" t="s">
        <v>438</v>
      </c>
      <c r="E35" s="70"/>
      <c r="F35" s="70"/>
      <c r="G35" s="55" t="s">
        <v>41</v>
      </c>
      <c r="H35" s="56" t="s">
        <v>131</v>
      </c>
      <c r="I35" s="57" t="s">
        <v>76</v>
      </c>
      <c r="J35" s="58"/>
      <c r="K35" s="62" t="s">
        <v>44</v>
      </c>
      <c r="L35" s="103" t="s">
        <v>124</v>
      </c>
      <c r="M35" s="103" t="s">
        <v>43</v>
      </c>
      <c r="N35" s="58"/>
      <c r="O35" s="58" t="s">
        <v>390</v>
      </c>
      <c r="P35" s="106" t="s">
        <v>356</v>
      </c>
      <c r="Q35" s="61" t="s">
        <v>365</v>
      </c>
      <c r="R35" s="320">
        <v>12</v>
      </c>
      <c r="S35" s="320">
        <v>9</v>
      </c>
      <c r="T35" s="358">
        <v>12</v>
      </c>
      <c r="U35" s="320">
        <v>12</v>
      </c>
      <c r="V35" s="320">
        <v>12</v>
      </c>
      <c r="W35" s="320">
        <f>V35*1.06</f>
        <v>12.72</v>
      </c>
      <c r="X35" s="320">
        <f>W35*1.06</f>
        <v>13.483200000000002</v>
      </c>
      <c r="Y35" s="320">
        <f>X35*1.06</f>
        <v>14.292192000000004</v>
      </c>
      <c r="Z35" s="75"/>
    </row>
    <row r="36" spans="1:26" ht="87.75" hidden="1" customHeight="1">
      <c r="A36" s="101" t="s">
        <v>132</v>
      </c>
      <c r="B36" s="163" t="s">
        <v>133</v>
      </c>
      <c r="C36" s="105" t="s">
        <v>134</v>
      </c>
      <c r="D36" s="294"/>
      <c r="E36" s="70"/>
      <c r="F36" s="70"/>
      <c r="G36" s="55" t="s">
        <v>41</v>
      </c>
      <c r="H36" s="56" t="s">
        <v>131</v>
      </c>
      <c r="I36" s="57" t="s">
        <v>76</v>
      </c>
      <c r="J36" s="58"/>
      <c r="K36" s="62" t="s">
        <v>135</v>
      </c>
      <c r="L36" s="103" t="s">
        <v>136</v>
      </c>
      <c r="M36" s="103" t="s">
        <v>137</v>
      </c>
      <c r="N36" s="58"/>
      <c r="O36" s="58" t="s">
        <v>390</v>
      </c>
      <c r="P36" s="106" t="s">
        <v>356</v>
      </c>
      <c r="Q36" s="61" t="s">
        <v>365</v>
      </c>
      <c r="R36" s="320"/>
      <c r="S36" s="70"/>
      <c r="T36" s="70"/>
      <c r="U36" s="70"/>
      <c r="V36" s="320"/>
      <c r="W36" s="320"/>
      <c r="X36" s="320"/>
      <c r="Y36" s="320"/>
      <c r="Z36" s="75"/>
    </row>
    <row r="37" spans="1:26" ht="75.75" hidden="1" customHeight="1">
      <c r="A37" s="101" t="s">
        <v>138</v>
      </c>
      <c r="B37" s="163" t="s">
        <v>139</v>
      </c>
      <c r="C37" s="105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320"/>
      <c r="S37" s="70"/>
      <c r="T37" s="70"/>
      <c r="U37" s="70"/>
      <c r="V37" s="320"/>
      <c r="W37" s="320"/>
      <c r="X37" s="320"/>
      <c r="Y37" s="320"/>
      <c r="Z37" s="75"/>
    </row>
    <row r="38" spans="1:26" ht="25.5" hidden="1">
      <c r="A38" s="101" t="s">
        <v>141</v>
      </c>
      <c r="B38" s="163" t="s">
        <v>142</v>
      </c>
      <c r="C38" s="105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320"/>
      <c r="S38" s="70"/>
      <c r="T38" s="70"/>
      <c r="U38" s="70"/>
      <c r="V38" s="320"/>
      <c r="W38" s="320"/>
      <c r="X38" s="320"/>
      <c r="Y38" s="320"/>
      <c r="Z38" s="75"/>
    </row>
    <row r="39" spans="1:26" ht="25.5" hidden="1">
      <c r="A39" s="101" t="s">
        <v>144</v>
      </c>
      <c r="B39" s="163" t="s">
        <v>145</v>
      </c>
      <c r="C39" s="105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320"/>
      <c r="S39" s="70"/>
      <c r="T39" s="70"/>
      <c r="U39" s="70"/>
      <c r="V39" s="320"/>
      <c r="W39" s="320"/>
      <c r="X39" s="320"/>
      <c r="Y39" s="320"/>
      <c r="Z39" s="75"/>
    </row>
    <row r="40" spans="1:26" ht="156.75" customHeight="1">
      <c r="A40" s="101" t="s">
        <v>147</v>
      </c>
      <c r="B40" s="163" t="s">
        <v>148</v>
      </c>
      <c r="C40" s="105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390</v>
      </c>
      <c r="P40" s="106" t="s">
        <v>357</v>
      </c>
      <c r="Q40" s="61" t="s">
        <v>365</v>
      </c>
      <c r="R40" s="320">
        <v>73.7</v>
      </c>
      <c r="S40" s="320">
        <v>56.83473</v>
      </c>
      <c r="T40" s="70">
        <v>247.2</v>
      </c>
      <c r="U40" s="320">
        <v>211.1</v>
      </c>
      <c r="V40" s="320">
        <v>134.80000000000001</v>
      </c>
      <c r="W40" s="320">
        <f t="shared" ref="W40:W42" si="17">V40*1.06</f>
        <v>142.88800000000001</v>
      </c>
      <c r="X40" s="320">
        <f t="shared" ref="X40:Y42" si="18">W40*1.06</f>
        <v>151.46128000000002</v>
      </c>
      <c r="Y40" s="320">
        <f t="shared" si="18"/>
        <v>160.54895680000001</v>
      </c>
      <c r="Z40" s="75"/>
    </row>
    <row r="41" spans="1:26" ht="330.75" customHeight="1">
      <c r="A41" s="101" t="s">
        <v>153</v>
      </c>
      <c r="B41" s="163" t="s">
        <v>373</v>
      </c>
      <c r="C41" s="105" t="s">
        <v>154</v>
      </c>
      <c r="D41" s="294" t="s">
        <v>220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390</v>
      </c>
      <c r="P41" s="106" t="s">
        <v>358</v>
      </c>
      <c r="Q41" s="61" t="s">
        <v>365</v>
      </c>
      <c r="R41" s="320">
        <v>168.745</v>
      </c>
      <c r="S41" s="320">
        <v>139.19800000000001</v>
      </c>
      <c r="T41" s="70">
        <v>56.5</v>
      </c>
      <c r="U41" s="320">
        <v>35.1</v>
      </c>
      <c r="V41" s="320">
        <v>83.5</v>
      </c>
      <c r="W41" s="320">
        <f t="shared" si="17"/>
        <v>88.51</v>
      </c>
      <c r="X41" s="320">
        <f t="shared" si="18"/>
        <v>93.820600000000013</v>
      </c>
      <c r="Y41" s="320">
        <f t="shared" si="18"/>
        <v>99.449836000000019</v>
      </c>
      <c r="Z41" s="75"/>
    </row>
    <row r="42" spans="1:26" ht="157.5" customHeight="1">
      <c r="A42" s="101" t="s">
        <v>155</v>
      </c>
      <c r="B42" s="163" t="s">
        <v>156</v>
      </c>
      <c r="C42" s="105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246</v>
      </c>
      <c r="P42" s="106" t="s">
        <v>359</v>
      </c>
      <c r="Q42" s="61" t="s">
        <v>365</v>
      </c>
      <c r="R42" s="320">
        <v>120.7</v>
      </c>
      <c r="S42" s="320">
        <v>101.99424</v>
      </c>
      <c r="T42" s="320">
        <v>97.7</v>
      </c>
      <c r="U42" s="320">
        <v>94.5</v>
      </c>
      <c r="V42" s="320">
        <v>95</v>
      </c>
      <c r="W42" s="320">
        <f t="shared" si="17"/>
        <v>100.7</v>
      </c>
      <c r="X42" s="320">
        <f t="shared" si="18"/>
        <v>106.742</v>
      </c>
      <c r="Y42" s="320">
        <f t="shared" si="18"/>
        <v>113.14652000000001</v>
      </c>
      <c r="Z42" s="75"/>
    </row>
    <row r="43" spans="1:26" ht="25.5" hidden="1">
      <c r="A43" s="101" t="s">
        <v>158</v>
      </c>
      <c r="B43" s="163" t="s">
        <v>159</v>
      </c>
      <c r="C43" s="105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320"/>
      <c r="S43" s="70"/>
      <c r="T43" s="70"/>
      <c r="U43" s="70"/>
      <c r="V43" s="70"/>
      <c r="W43" s="70"/>
      <c r="X43" s="70"/>
      <c r="Y43" s="70"/>
      <c r="Z43" s="75"/>
    </row>
    <row r="44" spans="1:26" ht="63.75" hidden="1">
      <c r="A44" s="101" t="s">
        <v>161</v>
      </c>
      <c r="B44" s="163" t="s">
        <v>162</v>
      </c>
      <c r="C44" s="105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320"/>
      <c r="S44" s="70"/>
      <c r="T44" s="70"/>
      <c r="U44" s="70"/>
      <c r="V44" s="70"/>
      <c r="W44" s="70"/>
      <c r="X44" s="70"/>
      <c r="Y44" s="70"/>
      <c r="Z44" s="75"/>
    </row>
    <row r="45" spans="1:26" ht="51" hidden="1">
      <c r="A45" s="101" t="s">
        <v>164</v>
      </c>
      <c r="B45" s="163" t="s">
        <v>165</v>
      </c>
      <c r="C45" s="105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20"/>
      <c r="S45" s="70"/>
      <c r="T45" s="70"/>
      <c r="U45" s="70"/>
      <c r="V45" s="70"/>
      <c r="W45" s="70"/>
      <c r="X45" s="70"/>
      <c r="Y45" s="70"/>
      <c r="Z45" s="75"/>
    </row>
    <row r="46" spans="1:26" ht="63.75" hidden="1">
      <c r="A46" s="101" t="s">
        <v>167</v>
      </c>
      <c r="B46" s="163" t="s">
        <v>168</v>
      </c>
      <c r="C46" s="105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20"/>
      <c r="S46" s="70"/>
      <c r="T46" s="70"/>
      <c r="U46" s="70"/>
      <c r="V46" s="70"/>
      <c r="W46" s="70"/>
      <c r="X46" s="70"/>
      <c r="Y46" s="70"/>
      <c r="Z46" s="75"/>
    </row>
    <row r="47" spans="1:26" ht="51" hidden="1">
      <c r="A47" s="101" t="s">
        <v>170</v>
      </c>
      <c r="B47" s="163" t="s">
        <v>171</v>
      </c>
      <c r="C47" s="105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20"/>
      <c r="S47" s="70"/>
      <c r="T47" s="70"/>
      <c r="U47" s="70"/>
      <c r="V47" s="70"/>
      <c r="W47" s="70"/>
      <c r="X47" s="70"/>
      <c r="Y47" s="70"/>
      <c r="Z47" s="75"/>
    </row>
    <row r="48" spans="1:26" ht="51" hidden="1">
      <c r="A48" s="101" t="s">
        <v>173</v>
      </c>
      <c r="B48" s="163" t="s">
        <v>174</v>
      </c>
      <c r="C48" s="105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20"/>
      <c r="S48" s="70"/>
      <c r="T48" s="70"/>
      <c r="U48" s="70"/>
      <c r="V48" s="70"/>
      <c r="W48" s="70"/>
      <c r="X48" s="70"/>
      <c r="Y48" s="70"/>
      <c r="Z48" s="75"/>
    </row>
    <row r="49" spans="1:26" ht="51" hidden="1">
      <c r="A49" s="101" t="s">
        <v>176</v>
      </c>
      <c r="B49" s="163" t="s">
        <v>177</v>
      </c>
      <c r="C49" s="105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20"/>
      <c r="S49" s="70"/>
      <c r="T49" s="70"/>
      <c r="U49" s="70"/>
      <c r="V49" s="70"/>
      <c r="W49" s="70"/>
      <c r="X49" s="70"/>
      <c r="Y49" s="70"/>
      <c r="Z49" s="75"/>
    </row>
    <row r="50" spans="1:26" ht="114.75" hidden="1" customHeight="1">
      <c r="A50" s="101" t="s">
        <v>179</v>
      </c>
      <c r="B50" s="163" t="s">
        <v>180</v>
      </c>
      <c r="C50" s="105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/>
      <c r="P50" s="58"/>
      <c r="Q50" s="61"/>
      <c r="R50" s="320"/>
      <c r="S50" s="70"/>
      <c r="T50" s="70"/>
      <c r="U50" s="70"/>
      <c r="V50" s="70"/>
      <c r="W50" s="70"/>
      <c r="X50" s="70"/>
      <c r="Y50" s="70"/>
      <c r="Z50" s="75"/>
    </row>
    <row r="51" spans="1:26" ht="38.25" hidden="1">
      <c r="A51" s="101" t="s">
        <v>185</v>
      </c>
      <c r="B51" s="163" t="s">
        <v>186</v>
      </c>
      <c r="C51" s="105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320"/>
      <c r="S51" s="70"/>
      <c r="T51" s="70"/>
      <c r="U51" s="70"/>
      <c r="V51" s="70"/>
      <c r="W51" s="70"/>
      <c r="X51" s="70"/>
      <c r="Y51" s="70"/>
      <c r="Z51" s="75"/>
    </row>
    <row r="52" spans="1:26" ht="0.75" hidden="1" customHeight="1">
      <c r="A52" s="101" t="s">
        <v>188</v>
      </c>
      <c r="B52" s="163" t="s">
        <v>189</v>
      </c>
      <c r="C52" s="105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20"/>
      <c r="S52" s="70"/>
      <c r="T52" s="70"/>
      <c r="U52" s="70"/>
      <c r="V52" s="70"/>
      <c r="W52" s="70"/>
      <c r="X52" s="70"/>
      <c r="Y52" s="70"/>
      <c r="Z52" s="75"/>
    </row>
    <row r="53" spans="1:26" ht="25.5" hidden="1">
      <c r="A53" s="101" t="s">
        <v>191</v>
      </c>
      <c r="B53" s="163" t="s">
        <v>192</v>
      </c>
      <c r="C53" s="105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20"/>
      <c r="S53" s="70"/>
      <c r="T53" s="70"/>
      <c r="U53" s="70"/>
      <c r="V53" s="70"/>
      <c r="W53" s="70"/>
      <c r="X53" s="70"/>
      <c r="Y53" s="70"/>
      <c r="Z53" s="75"/>
    </row>
    <row r="54" spans="1:26" ht="38.25" hidden="1">
      <c r="A54" s="101" t="s">
        <v>194</v>
      </c>
      <c r="B54" s="163" t="s">
        <v>195</v>
      </c>
      <c r="C54" s="105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320"/>
      <c r="S54" s="70"/>
      <c r="T54" s="70"/>
      <c r="U54" s="70"/>
      <c r="V54" s="70"/>
      <c r="W54" s="70"/>
      <c r="X54" s="70"/>
      <c r="Y54" s="70"/>
      <c r="Z54" s="75"/>
    </row>
    <row r="55" spans="1:26" ht="134.25" customHeight="1">
      <c r="A55" s="29" t="s">
        <v>197</v>
      </c>
      <c r="B55" s="163" t="s">
        <v>198</v>
      </c>
      <c r="C55" s="105" t="s">
        <v>199</v>
      </c>
      <c r="D55" s="294"/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64">
        <f t="shared" ref="R55:T55" si="19">SUM(R56:R59)</f>
        <v>0</v>
      </c>
      <c r="S55" s="364">
        <f t="shared" si="19"/>
        <v>0</v>
      </c>
      <c r="T55" s="364">
        <f t="shared" si="19"/>
        <v>0</v>
      </c>
      <c r="U55" s="364">
        <f t="shared" ref="U55:Y55" si="20">SUM(U56:U59)</f>
        <v>0</v>
      </c>
      <c r="V55" s="364">
        <f t="shared" ref="V55:X55" si="21">SUM(V56:V59)</f>
        <v>0</v>
      </c>
      <c r="W55" s="364">
        <f t="shared" si="21"/>
        <v>0</v>
      </c>
      <c r="X55" s="364">
        <f t="shared" si="21"/>
        <v>0</v>
      </c>
      <c r="Y55" s="364">
        <f t="shared" si="20"/>
        <v>0</v>
      </c>
      <c r="Z55" s="75"/>
    </row>
    <row r="56" spans="1:26" ht="91.5" hidden="1" customHeight="1">
      <c r="A56" s="84" t="s">
        <v>383</v>
      </c>
      <c r="B56" s="163" t="s">
        <v>200</v>
      </c>
      <c r="C56" s="105" t="s">
        <v>263</v>
      </c>
      <c r="D56" s="294"/>
      <c r="E56" s="70"/>
      <c r="F56" s="70"/>
      <c r="G56" s="107" t="s">
        <v>41</v>
      </c>
      <c r="H56" s="106" t="s">
        <v>85</v>
      </c>
      <c r="I56" s="103" t="s">
        <v>76</v>
      </c>
      <c r="J56" s="58"/>
      <c r="K56" s="62" t="s">
        <v>44</v>
      </c>
      <c r="L56" s="103" t="s">
        <v>86</v>
      </c>
      <c r="M56" s="103" t="s">
        <v>43</v>
      </c>
      <c r="N56" s="58"/>
      <c r="O56" s="58" t="s">
        <v>390</v>
      </c>
      <c r="P56" s="106" t="s">
        <v>350</v>
      </c>
      <c r="Q56" s="61" t="s">
        <v>365</v>
      </c>
      <c r="R56" s="320"/>
      <c r="S56" s="70"/>
      <c r="T56" s="70"/>
      <c r="U56" s="70"/>
      <c r="V56" s="320"/>
      <c r="W56" s="70"/>
      <c r="X56" s="70"/>
      <c r="Y56" s="70"/>
      <c r="Z56" s="75"/>
    </row>
    <row r="57" spans="1:26" ht="63.75" hidden="1">
      <c r="A57" s="84" t="s">
        <v>378</v>
      </c>
      <c r="B57" s="163" t="s">
        <v>109</v>
      </c>
      <c r="C57" s="105" t="s">
        <v>264</v>
      </c>
      <c r="D57" s="294"/>
      <c r="E57" s="70"/>
      <c r="F57" s="70"/>
      <c r="G57" s="107"/>
      <c r="H57" s="106"/>
      <c r="I57" s="103"/>
      <c r="J57" s="58"/>
      <c r="K57" s="62"/>
      <c r="L57" s="103"/>
      <c r="M57" s="103"/>
      <c r="N57" s="58"/>
      <c r="O57" s="58"/>
      <c r="P57" s="58"/>
      <c r="Q57" s="61"/>
      <c r="R57" s="320"/>
      <c r="S57" s="70"/>
      <c r="T57" s="70"/>
      <c r="U57" s="70"/>
      <c r="V57" s="320"/>
      <c r="W57" s="70"/>
      <c r="X57" s="70"/>
      <c r="Y57" s="70"/>
      <c r="Z57" s="75"/>
    </row>
    <row r="58" spans="1:26" ht="55.5" hidden="1" customHeight="1">
      <c r="A58" s="84" t="s">
        <v>379</v>
      </c>
      <c r="B58" s="163" t="s">
        <v>117</v>
      </c>
      <c r="C58" s="105" t="s">
        <v>265</v>
      </c>
      <c r="D58" s="294"/>
      <c r="E58" s="70"/>
      <c r="F58" s="70"/>
      <c r="G58" s="107"/>
      <c r="H58" s="106"/>
      <c r="I58" s="103"/>
      <c r="J58" s="58"/>
      <c r="K58" s="62"/>
      <c r="L58" s="103"/>
      <c r="M58" s="103"/>
      <c r="N58" s="58"/>
      <c r="O58" s="58"/>
      <c r="P58" s="106" t="s">
        <v>361</v>
      </c>
      <c r="Q58" s="61" t="s">
        <v>365</v>
      </c>
      <c r="R58" s="320"/>
      <c r="S58" s="70"/>
      <c r="T58" s="70"/>
      <c r="U58" s="70"/>
      <c r="V58" s="320"/>
      <c r="W58" s="70"/>
      <c r="X58" s="70"/>
      <c r="Y58" s="70"/>
      <c r="Z58" s="75"/>
    </row>
    <row r="59" spans="1:26" ht="63.75" hidden="1">
      <c r="A59" s="101"/>
      <c r="B59" s="163" t="s">
        <v>384</v>
      </c>
      <c r="C59" s="105" t="s">
        <v>266</v>
      </c>
      <c r="D59" s="294"/>
      <c r="E59" s="70"/>
      <c r="F59" s="70"/>
      <c r="G59" s="107"/>
      <c r="H59" s="106"/>
      <c r="I59" s="103"/>
      <c r="J59" s="58"/>
      <c r="K59" s="62"/>
      <c r="L59" s="103"/>
      <c r="M59" s="103"/>
      <c r="N59" s="58"/>
      <c r="O59" s="58"/>
      <c r="P59" s="58"/>
      <c r="Q59" s="61"/>
      <c r="R59" s="320"/>
      <c r="S59" s="70"/>
      <c r="T59" s="70"/>
      <c r="U59" s="70"/>
      <c r="V59" s="320"/>
      <c r="W59" s="70"/>
      <c r="X59" s="70"/>
      <c r="Y59" s="70"/>
      <c r="Z59" s="75"/>
    </row>
    <row r="60" spans="1:26" ht="76.5">
      <c r="A60" s="29" t="s">
        <v>201</v>
      </c>
      <c r="B60" s="163" t="s">
        <v>202</v>
      </c>
      <c r="C60" s="105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57">
        <f t="shared" ref="R60:T60" si="22">SUM(R61:R62)</f>
        <v>108.45</v>
      </c>
      <c r="S60" s="357">
        <f t="shared" si="22"/>
        <v>108.45</v>
      </c>
      <c r="T60" s="357">
        <f t="shared" si="22"/>
        <v>113.6</v>
      </c>
      <c r="U60" s="357">
        <f t="shared" ref="U60:Y60" si="23">SUM(U61:U62)</f>
        <v>113.6</v>
      </c>
      <c r="V60" s="357">
        <f t="shared" ref="V60:X60" si="24">SUM(V61:V62)</f>
        <v>115.8</v>
      </c>
      <c r="W60" s="357">
        <f t="shared" si="24"/>
        <v>122.748</v>
      </c>
      <c r="X60" s="357">
        <f t="shared" si="24"/>
        <v>130.11288000000002</v>
      </c>
      <c r="Y60" s="357">
        <f t="shared" si="23"/>
        <v>137.91965280000002</v>
      </c>
      <c r="Z60" s="75"/>
    </row>
    <row r="61" spans="1:26" ht="142.5" customHeight="1">
      <c r="A61" s="30" t="s">
        <v>326</v>
      </c>
      <c r="B61" s="163" t="s">
        <v>216</v>
      </c>
      <c r="C61" s="105"/>
      <c r="D61" s="294" t="s">
        <v>204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246</v>
      </c>
      <c r="P61" s="58"/>
      <c r="Q61" s="61" t="s">
        <v>366</v>
      </c>
      <c r="R61" s="320">
        <v>108.45</v>
      </c>
      <c r="S61" s="70">
        <v>108.45</v>
      </c>
      <c r="T61" s="358">
        <v>113.6</v>
      </c>
      <c r="U61" s="70">
        <v>113.6</v>
      </c>
      <c r="V61" s="358">
        <v>115.8</v>
      </c>
      <c r="W61" s="358">
        <f>V61*1.06</f>
        <v>122.748</v>
      </c>
      <c r="X61" s="358">
        <f>W61*1.06</f>
        <v>130.11288000000002</v>
      </c>
      <c r="Y61" s="358">
        <f>X61*1.06</f>
        <v>137.91965280000002</v>
      </c>
      <c r="Z61" s="75"/>
    </row>
    <row r="62" spans="1:26">
      <c r="A62" s="30" t="s">
        <v>327</v>
      </c>
      <c r="B62" s="163" t="s">
        <v>217</v>
      </c>
      <c r="C62" s="105"/>
      <c r="D62" s="294"/>
      <c r="E62" s="70"/>
      <c r="F62" s="70"/>
      <c r="G62" s="107"/>
      <c r="H62" s="106"/>
      <c r="I62" s="103"/>
      <c r="J62" s="58"/>
      <c r="K62" s="62"/>
      <c r="L62" s="103"/>
      <c r="M62" s="103"/>
      <c r="N62" s="58"/>
      <c r="O62" s="58"/>
      <c r="P62" s="58"/>
      <c r="Q62" s="61"/>
      <c r="R62" s="320"/>
      <c r="S62" s="70"/>
      <c r="T62" s="358"/>
      <c r="U62" s="70"/>
      <c r="V62" s="358"/>
      <c r="W62" s="358"/>
      <c r="X62" s="358"/>
      <c r="Y62" s="358"/>
      <c r="Z62" s="75"/>
    </row>
    <row r="63" spans="1:26" ht="114.75">
      <c r="A63" s="101" t="s">
        <v>206</v>
      </c>
      <c r="B63" s="163" t="s">
        <v>385</v>
      </c>
      <c r="C63" s="105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70"/>
      <c r="O63" s="70"/>
      <c r="P63" s="70"/>
      <c r="Q63" s="70"/>
      <c r="R63" s="358">
        <f t="shared" ref="R63:T63" si="25">SUM(R65)</f>
        <v>0</v>
      </c>
      <c r="S63" s="358">
        <f t="shared" si="25"/>
        <v>0</v>
      </c>
      <c r="T63" s="358">
        <f t="shared" si="25"/>
        <v>0</v>
      </c>
      <c r="U63" s="358">
        <f t="shared" ref="U63:Y63" si="26">SUM(U65)</f>
        <v>0</v>
      </c>
      <c r="V63" s="358">
        <f t="shared" ref="V63:X63" si="27">SUM(V65)</f>
        <v>0</v>
      </c>
      <c r="W63" s="358">
        <f t="shared" si="27"/>
        <v>0</v>
      </c>
      <c r="X63" s="358">
        <f t="shared" si="27"/>
        <v>0</v>
      </c>
      <c r="Y63" s="358">
        <f t="shared" si="26"/>
        <v>0</v>
      </c>
      <c r="Z63" s="75"/>
    </row>
    <row r="64" spans="1:26" ht="147.75" customHeight="1">
      <c r="A64" s="101" t="s">
        <v>374</v>
      </c>
      <c r="B64" s="163" t="s">
        <v>386</v>
      </c>
      <c r="C64" s="2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246</v>
      </c>
      <c r="P64" s="70"/>
      <c r="Q64" s="61" t="s">
        <v>245</v>
      </c>
      <c r="R64" s="358"/>
      <c r="S64" s="358"/>
      <c r="T64" s="358"/>
      <c r="U64" s="358"/>
      <c r="V64" s="358"/>
      <c r="W64" s="358"/>
      <c r="X64" s="358"/>
      <c r="Y64" s="358"/>
      <c r="Z64" s="75"/>
    </row>
    <row r="65" spans="1:27" ht="114.75" hidden="1">
      <c r="A65" s="84" t="s">
        <v>375</v>
      </c>
      <c r="B65" s="208" t="s">
        <v>258</v>
      </c>
      <c r="C65" s="24" t="s">
        <v>259</v>
      </c>
      <c r="D65" s="301" t="s">
        <v>260</v>
      </c>
      <c r="E65" s="70"/>
      <c r="F65" s="70"/>
      <c r="G65" s="107" t="s">
        <v>41</v>
      </c>
      <c r="H65" s="106" t="s">
        <v>205</v>
      </c>
      <c r="I65" s="103" t="s">
        <v>76</v>
      </c>
      <c r="J65" s="58"/>
      <c r="K65" s="62" t="s">
        <v>44</v>
      </c>
      <c r="L65" s="103" t="s">
        <v>45</v>
      </c>
      <c r="M65" s="103" t="s">
        <v>43</v>
      </c>
      <c r="N65" s="70"/>
      <c r="O65" s="58" t="s">
        <v>246</v>
      </c>
      <c r="P65" s="58"/>
      <c r="Q65" s="61" t="s">
        <v>366</v>
      </c>
      <c r="R65" s="320"/>
      <c r="S65" s="358"/>
      <c r="T65" s="358"/>
      <c r="U65" s="358"/>
      <c r="V65" s="358"/>
      <c r="W65" s="358"/>
      <c r="X65" s="358"/>
      <c r="Y65" s="358"/>
      <c r="Z65" s="75"/>
    </row>
    <row r="66" spans="1:27" ht="36" customHeight="1">
      <c r="A66" s="29"/>
      <c r="B66" s="176" t="s">
        <v>208</v>
      </c>
      <c r="C66" s="22"/>
      <c r="D66" s="301"/>
      <c r="E66" s="70"/>
      <c r="F66" s="70"/>
      <c r="G66" s="58"/>
      <c r="H66" s="58"/>
      <c r="I66" s="58"/>
      <c r="J66" s="58"/>
      <c r="K66" s="58"/>
      <c r="L66" s="58"/>
      <c r="M66" s="58"/>
      <c r="N66" s="70"/>
      <c r="O66" s="70"/>
      <c r="P66" s="70" t="s">
        <v>209</v>
      </c>
      <c r="Q66" s="78"/>
      <c r="R66" s="333">
        <f t="shared" ref="R66:T66" si="28">SUM(R8,R55,R60,R63)</f>
        <v>3501.1549999999993</v>
      </c>
      <c r="S66" s="333">
        <f t="shared" si="28"/>
        <v>3347.6632099999997</v>
      </c>
      <c r="T66" s="357">
        <f t="shared" si="28"/>
        <v>3837.9999999999995</v>
      </c>
      <c r="U66" s="333">
        <f t="shared" ref="U66:Y66" si="29">SUM(U8,U55,U60,U63)</f>
        <v>3634.8999999999996</v>
      </c>
      <c r="V66" s="357">
        <f t="shared" ref="V66:X66" si="30">SUM(V8,V55,V60,V63)</f>
        <v>6652.2000000000007</v>
      </c>
      <c r="W66" s="357">
        <f t="shared" si="30"/>
        <v>7051.3320000000003</v>
      </c>
      <c r="X66" s="357">
        <f t="shared" si="30"/>
        <v>7474.4119199999996</v>
      </c>
      <c r="Y66" s="357">
        <f t="shared" si="29"/>
        <v>7922.8766352000011</v>
      </c>
      <c r="Z66" s="75"/>
    </row>
    <row r="67" spans="1:27" ht="33" customHeight="1">
      <c r="A67" s="75"/>
      <c r="B67" s="54" t="s">
        <v>305</v>
      </c>
      <c r="C67" s="75"/>
      <c r="D67" s="301" t="s">
        <v>111</v>
      </c>
      <c r="E67" s="75"/>
      <c r="F67" s="75"/>
      <c r="G67" s="5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293">
        <v>48.45655</v>
      </c>
      <c r="S67" s="293">
        <v>48.45655</v>
      </c>
      <c r="T67" s="330">
        <v>128.69999999999999</v>
      </c>
      <c r="U67" s="330">
        <v>128.69999999999999</v>
      </c>
      <c r="V67" s="330">
        <v>387.6</v>
      </c>
      <c r="W67" s="330">
        <f>V67*1.1</f>
        <v>426.36000000000007</v>
      </c>
      <c r="X67" s="330">
        <f>W67*1.1</f>
        <v>468.99600000000009</v>
      </c>
      <c r="Y67" s="330">
        <f>X67*1.1</f>
        <v>515.89560000000017</v>
      </c>
      <c r="Z67" s="75"/>
    </row>
    <row r="68" spans="1:27" ht="0.75" hidden="1" customHeight="1">
      <c r="A68" s="75"/>
      <c r="B68" s="54"/>
      <c r="C68" s="75"/>
      <c r="D68" s="301"/>
      <c r="E68" s="75"/>
      <c r="F68" s="75"/>
      <c r="G68" s="5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293"/>
      <c r="S68" s="293"/>
      <c r="T68" s="330"/>
      <c r="U68" s="330"/>
      <c r="V68" s="330"/>
      <c r="W68" s="330"/>
      <c r="X68" s="330"/>
      <c r="Y68" s="330"/>
      <c r="Z68" s="75"/>
    </row>
    <row r="69" spans="1:27" hidden="1">
      <c r="A69" s="75"/>
      <c r="B69" s="54"/>
      <c r="C69" s="75"/>
      <c r="D69" s="301"/>
      <c r="E69" s="75"/>
      <c r="F69" s="75"/>
      <c r="G69" s="5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293"/>
      <c r="S69" s="293"/>
      <c r="T69" s="330"/>
      <c r="U69" s="330"/>
      <c r="V69" s="330"/>
      <c r="W69" s="330"/>
      <c r="X69" s="330"/>
      <c r="Y69" s="330"/>
      <c r="Z69" s="75"/>
    </row>
    <row r="70" spans="1:27" ht="35.25" customHeight="1">
      <c r="A70" s="75"/>
      <c r="B70" s="54" t="s">
        <v>426</v>
      </c>
      <c r="C70" s="75"/>
      <c r="D70" s="301" t="s">
        <v>111</v>
      </c>
      <c r="E70" s="75"/>
      <c r="F70" s="75"/>
      <c r="G70" s="5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293"/>
      <c r="S70" s="293"/>
      <c r="T70" s="330">
        <v>620</v>
      </c>
      <c r="U70" s="330">
        <v>620</v>
      </c>
      <c r="V70" s="330"/>
      <c r="W70" s="330"/>
      <c r="X70" s="330"/>
      <c r="Y70" s="330"/>
      <c r="Z70" s="75"/>
    </row>
    <row r="71" spans="1:27" ht="63.75" hidden="1">
      <c r="A71" s="75"/>
      <c r="B71" s="54" t="s">
        <v>381</v>
      </c>
      <c r="C71" s="75"/>
      <c r="D71" s="301"/>
      <c r="E71" s="75"/>
      <c r="F71" s="75"/>
      <c r="G71" s="5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93"/>
      <c r="S71" s="293"/>
      <c r="T71" s="330"/>
      <c r="U71" s="330"/>
      <c r="V71" s="330"/>
      <c r="W71" s="330"/>
      <c r="X71" s="330"/>
      <c r="Y71" s="330"/>
      <c r="Z71" s="75"/>
    </row>
    <row r="72" spans="1:27" ht="22.5" customHeight="1">
      <c r="A72" s="75"/>
      <c r="B72" s="337" t="s">
        <v>269</v>
      </c>
      <c r="C72" s="75"/>
      <c r="D72" s="75"/>
      <c r="E72" s="75"/>
      <c r="F72" s="75"/>
      <c r="G72" s="5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2">
        <f t="shared" ref="R72:T72" si="31">R66+R67+R68+R69+R70+R71</f>
        <v>3549.6115499999992</v>
      </c>
      <c r="S72" s="312">
        <f t="shared" si="31"/>
        <v>3396.1197599999996</v>
      </c>
      <c r="T72" s="365">
        <f t="shared" si="31"/>
        <v>4586.6999999999989</v>
      </c>
      <c r="U72" s="365">
        <f t="shared" ref="U72:Y72" si="32">U66+U67+U68+U69+U70+U71</f>
        <v>4383.5999999999995</v>
      </c>
      <c r="V72" s="365">
        <f t="shared" ref="V72:X72" si="33">V66+V67+V68+V69+V70+V71</f>
        <v>7039.8000000000011</v>
      </c>
      <c r="W72" s="365">
        <f t="shared" si="33"/>
        <v>7477.692</v>
      </c>
      <c r="X72" s="365">
        <f t="shared" si="33"/>
        <v>7943.4079199999996</v>
      </c>
      <c r="Y72" s="365">
        <f t="shared" si="32"/>
        <v>8438.7722352000019</v>
      </c>
      <c r="Z72" s="75"/>
    </row>
    <row r="73" spans="1:27" ht="21.75" hidden="1" customHeight="1">
      <c r="A73" s="75"/>
      <c r="B73" s="54"/>
      <c r="C73" s="75"/>
      <c r="D73" s="366"/>
      <c r="E73" s="75"/>
      <c r="F73" s="75"/>
      <c r="G73" s="70"/>
      <c r="H73" s="70"/>
      <c r="I73" s="70"/>
      <c r="J73" s="70"/>
      <c r="K73" s="70"/>
      <c r="L73" s="70"/>
      <c r="M73" s="70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367"/>
    </row>
    <row r="74" spans="1:27" s="1" customFormat="1" ht="22.5" hidden="1" customHeight="1">
      <c r="A74" s="75"/>
      <c r="B74" s="53"/>
      <c r="C74" s="75"/>
      <c r="D74" s="366"/>
      <c r="E74" s="75"/>
      <c r="F74" s="75"/>
      <c r="G74" s="5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90"/>
      <c r="W74" s="90"/>
      <c r="X74" s="90"/>
      <c r="Y74" s="75"/>
      <c r="Z74" s="367"/>
    </row>
    <row r="75" spans="1:27">
      <c r="B75" s="90"/>
      <c r="C75" s="90"/>
      <c r="D75" s="90"/>
      <c r="E75" s="90"/>
      <c r="F75" s="90"/>
      <c r="G75" s="314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368"/>
      <c r="AA75" s="19"/>
    </row>
    <row r="76" spans="1:27" ht="9" customHeight="1">
      <c r="G76" s="13"/>
      <c r="H76" s="11"/>
      <c r="I76" s="11"/>
      <c r="J76" s="11"/>
      <c r="K76" s="11"/>
      <c r="L76" s="11"/>
      <c r="M76" s="11"/>
      <c r="N76" s="11"/>
      <c r="O76" s="11"/>
      <c r="Z76" s="20"/>
      <c r="AA76" s="21"/>
    </row>
    <row r="77" spans="1:27" hidden="1">
      <c r="B77" s="134"/>
      <c r="C77" s="134"/>
      <c r="D77" s="134"/>
      <c r="G77" s="13"/>
      <c r="H77" s="11"/>
      <c r="I77" s="11"/>
      <c r="J77" s="11"/>
      <c r="K77" s="11"/>
      <c r="L77" s="11"/>
      <c r="M77" s="11"/>
      <c r="N77" s="11"/>
      <c r="O77" s="11"/>
    </row>
    <row r="78" spans="1:27" hidden="1">
      <c r="G78" s="13"/>
      <c r="H78" s="11"/>
      <c r="I78" s="11"/>
      <c r="J78" s="11"/>
      <c r="K78" s="11"/>
      <c r="L78" s="11"/>
      <c r="M78" s="11"/>
    </row>
    <row r="79" spans="1:27" hidden="1"/>
    <row r="81" spans="2:26" ht="20.25" customHeight="1"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4"/>
      <c r="M81" s="44"/>
      <c r="N81" s="44"/>
      <c r="O81" s="44"/>
      <c r="P81" s="44"/>
      <c r="Q81" s="137" t="s">
        <v>210</v>
      </c>
      <c r="R81" s="137"/>
      <c r="S81" s="137"/>
      <c r="T81" s="137"/>
      <c r="U81" s="137"/>
      <c r="V81" s="48"/>
      <c r="W81" s="48"/>
      <c r="X81" s="48"/>
      <c r="Y81" s="48" t="s">
        <v>209</v>
      </c>
      <c r="Z81" s="44"/>
    </row>
    <row r="82" spans="2:26" ht="17.25" customHeight="1">
      <c r="B82" s="136" t="s">
        <v>221</v>
      </c>
      <c r="C82" s="136"/>
      <c r="D82" s="136"/>
      <c r="E82" s="44"/>
      <c r="F82" s="44"/>
      <c r="G82" s="45"/>
      <c r="H82" s="44" t="s">
        <v>280</v>
      </c>
      <c r="I82" s="44"/>
      <c r="J82" s="44"/>
      <c r="K82" s="44"/>
      <c r="L82" s="44"/>
      <c r="M82" s="44"/>
      <c r="N82" s="44"/>
      <c r="O82" s="44"/>
      <c r="P82" s="44"/>
      <c r="Q82" s="49" t="s">
        <v>212</v>
      </c>
      <c r="R82" s="49"/>
      <c r="S82" s="49"/>
      <c r="T82" s="49"/>
      <c r="U82" s="49"/>
      <c r="V82" s="48"/>
      <c r="W82" s="48"/>
      <c r="X82" s="135" t="s">
        <v>214</v>
      </c>
      <c r="Y82" s="135"/>
      <c r="Z82" s="135"/>
    </row>
    <row r="83" spans="2:26">
      <c r="G83" s="9"/>
      <c r="I83" s="1"/>
      <c r="J83" s="1"/>
      <c r="K83" s="1"/>
      <c r="L83" s="1"/>
      <c r="M83" s="1"/>
    </row>
  </sheetData>
  <mergeCells count="27">
    <mergeCell ref="A23:A24"/>
    <mergeCell ref="B9:B11"/>
    <mergeCell ref="C23:C24"/>
    <mergeCell ref="N4:Q4"/>
    <mergeCell ref="A9:A11"/>
    <mergeCell ref="A21:A22"/>
    <mergeCell ref="B21:B22"/>
    <mergeCell ref="C21:C22"/>
    <mergeCell ref="B23:B24"/>
    <mergeCell ref="A2:Y2"/>
    <mergeCell ref="A3:C5"/>
    <mergeCell ref="D3:D5"/>
    <mergeCell ref="E3:Q3"/>
    <mergeCell ref="W4:W5"/>
    <mergeCell ref="R3:Y3"/>
    <mergeCell ref="B77:D77"/>
    <mergeCell ref="J4:M4"/>
    <mergeCell ref="X82:Z82"/>
    <mergeCell ref="Z3:Z5"/>
    <mergeCell ref="X4:Y4"/>
    <mergeCell ref="B82:D82"/>
    <mergeCell ref="S4:U4"/>
    <mergeCell ref="Q81:U81"/>
    <mergeCell ref="F4:I4"/>
    <mergeCell ref="V4:V5"/>
    <mergeCell ref="C9:C11"/>
    <mergeCell ref="E4:E5"/>
  </mergeCells>
  <phoneticPr fontId="3" type="noConversion"/>
  <pageMargins left="0.39370078740157483" right="0.39370078740157483" top="0.6" bottom="0.39370078740157483" header="0.51181102362204722" footer="0.51181102362204722"/>
  <pageSetup paperSize="9" scale="47" orientation="landscape" r:id="rId1"/>
  <headerFooter alignWithMargins="0"/>
  <rowBreaks count="1" manualBreakCount="1">
    <brk id="2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A80"/>
  <sheetViews>
    <sheetView view="pageBreakPreview" zoomScale="60" zoomScaleNormal="6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9.140625" style="3" hidden="1" customWidth="1"/>
    <col min="15" max="15" width="19.42578125" style="7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B1" s="90"/>
      <c r="C1" s="90"/>
      <c r="D1" s="90"/>
      <c r="E1" s="90"/>
      <c r="F1" s="90"/>
      <c r="G1" s="28"/>
      <c r="H1" s="26"/>
      <c r="I1" s="26"/>
      <c r="J1" s="26"/>
      <c r="K1" s="26"/>
      <c r="L1" s="26"/>
      <c r="M1" s="26"/>
      <c r="N1" s="90"/>
      <c r="O1" s="355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44" customFormat="1" ht="20.25" customHeight="1">
      <c r="A2" s="290" t="s">
        <v>317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90"/>
    </row>
    <row r="3" spans="1:26" s="50" customFormat="1" ht="14.25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14.25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0" t="s">
        <v>5</v>
      </c>
      <c r="K4" s="170"/>
      <c r="L4" s="170"/>
      <c r="M4" s="170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356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01" t="s">
        <v>32</v>
      </c>
      <c r="B7" s="176" t="s">
        <v>33</v>
      </c>
      <c r="C7" s="2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58"/>
      <c r="P7" s="70"/>
      <c r="Q7" s="70"/>
      <c r="R7" s="357">
        <f t="shared" ref="R7:T7" si="0">SUM(R8,R55,R60,R63)</f>
        <v>5314.0050000000001</v>
      </c>
      <c r="S7" s="357">
        <f t="shared" si="0"/>
        <v>4917.6280599999991</v>
      </c>
      <c r="T7" s="357">
        <f t="shared" si="0"/>
        <v>8135.7000000000007</v>
      </c>
      <c r="U7" s="357">
        <f t="shared" ref="U7:Y7" si="1">SUM(U8,U55,U60,U63)</f>
        <v>7359.6999999999989</v>
      </c>
      <c r="V7" s="357">
        <f t="shared" ref="V7:X7" si="2">SUM(V8,V55,V60,V63)</f>
        <v>6498.9000000000015</v>
      </c>
      <c r="W7" s="357">
        <f t="shared" si="2"/>
        <v>6078.424</v>
      </c>
      <c r="X7" s="357">
        <f t="shared" si="2"/>
        <v>6443.1294400000015</v>
      </c>
      <c r="Y7" s="357">
        <f t="shared" si="1"/>
        <v>6829.7172064000024</v>
      </c>
      <c r="Z7" s="75"/>
    </row>
    <row r="8" spans="1:26" ht="63.75">
      <c r="A8" s="29" t="s">
        <v>35</v>
      </c>
      <c r="B8" s="163" t="s">
        <v>36</v>
      </c>
      <c r="C8" s="105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58"/>
      <c r="P8" s="70"/>
      <c r="Q8" s="70"/>
      <c r="R8" s="357">
        <f t="shared" ref="R8:T8" si="3">SUM(R9:R54)</f>
        <v>4867.5550000000003</v>
      </c>
      <c r="S8" s="357">
        <f t="shared" si="3"/>
        <v>4471.1780599999993</v>
      </c>
      <c r="T8" s="357">
        <f t="shared" si="3"/>
        <v>4962.6000000000004</v>
      </c>
      <c r="U8" s="357">
        <f t="shared" ref="U8:Y8" si="4">SUM(U9:U54)</f>
        <v>4186.5999999999995</v>
      </c>
      <c r="V8" s="357">
        <f t="shared" ref="V8:X8" si="5">SUM(V9:V54)</f>
        <v>6007.8000000000011</v>
      </c>
      <c r="W8" s="357">
        <f t="shared" si="5"/>
        <v>5955.6760000000004</v>
      </c>
      <c r="X8" s="357">
        <f t="shared" si="5"/>
        <v>6313.0165600000018</v>
      </c>
      <c r="Y8" s="357">
        <f t="shared" si="4"/>
        <v>6691.7975536000022</v>
      </c>
      <c r="Z8" s="75"/>
    </row>
    <row r="9" spans="1:26" ht="142.5" customHeight="1">
      <c r="A9" s="119" t="s">
        <v>38</v>
      </c>
      <c r="B9" s="138" t="s">
        <v>39</v>
      </c>
      <c r="C9" s="138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391</v>
      </c>
      <c r="P9" s="60" t="s">
        <v>349</v>
      </c>
      <c r="Q9" s="61" t="s">
        <v>365</v>
      </c>
      <c r="R9" s="358">
        <v>675.33500000000004</v>
      </c>
      <c r="S9" s="358">
        <v>656.53129999999999</v>
      </c>
      <c r="T9" s="358">
        <v>763.9</v>
      </c>
      <c r="U9" s="358">
        <v>734</v>
      </c>
      <c r="V9" s="358">
        <v>768.5</v>
      </c>
      <c r="W9" s="358">
        <v>809.69</v>
      </c>
      <c r="X9" s="358">
        <f t="shared" ref="X9:Y11" si="6">W9*1.06</f>
        <v>858.27140000000009</v>
      </c>
      <c r="Y9" s="358">
        <f t="shared" si="6"/>
        <v>909.76768400000014</v>
      </c>
      <c r="Z9" s="75"/>
    </row>
    <row r="10" spans="1:26" ht="143.25" customHeight="1">
      <c r="A10" s="119"/>
      <c r="B10" s="138"/>
      <c r="C10" s="138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391</v>
      </c>
      <c r="P10" s="60" t="s">
        <v>349</v>
      </c>
      <c r="Q10" s="61" t="s">
        <v>365</v>
      </c>
      <c r="R10" s="358"/>
      <c r="S10" s="358"/>
      <c r="T10" s="358">
        <v>8.6</v>
      </c>
      <c r="U10" s="358"/>
      <c r="V10" s="358">
        <v>10</v>
      </c>
      <c r="W10" s="358">
        <f>V10*1.06</f>
        <v>10.600000000000001</v>
      </c>
      <c r="X10" s="358">
        <f t="shared" si="6"/>
        <v>11.236000000000002</v>
      </c>
      <c r="Y10" s="358">
        <f t="shared" si="6"/>
        <v>11.910160000000003</v>
      </c>
      <c r="Z10" s="75"/>
    </row>
    <row r="11" spans="1:26" ht="132.75" hidden="1" customHeight="1">
      <c r="A11" s="119"/>
      <c r="B11" s="138"/>
      <c r="C11" s="138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391</v>
      </c>
      <c r="P11" s="60" t="s">
        <v>349</v>
      </c>
      <c r="Q11" s="61" t="s">
        <v>365</v>
      </c>
      <c r="R11" s="358">
        <v>10</v>
      </c>
      <c r="S11" s="358"/>
      <c r="T11" s="75"/>
      <c r="U11" s="358"/>
      <c r="V11" s="75"/>
      <c r="W11" s="75"/>
      <c r="X11" s="358">
        <f t="shared" si="6"/>
        <v>0</v>
      </c>
      <c r="Y11" s="358">
        <f t="shared" si="6"/>
        <v>0</v>
      </c>
      <c r="Z11" s="75"/>
    </row>
    <row r="12" spans="1:26" ht="27" hidden="1" customHeight="1">
      <c r="A12" s="101" t="s">
        <v>46</v>
      </c>
      <c r="B12" s="163" t="s">
        <v>47</v>
      </c>
      <c r="C12" s="105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58"/>
      <c r="S12" s="358"/>
      <c r="T12" s="358"/>
      <c r="U12" s="358"/>
      <c r="V12" s="358"/>
      <c r="W12" s="358"/>
      <c r="X12" s="358"/>
      <c r="Y12" s="358"/>
      <c r="Z12" s="75"/>
    </row>
    <row r="13" spans="1:26" ht="178.5" hidden="1">
      <c r="A13" s="101" t="s">
        <v>49</v>
      </c>
      <c r="B13" s="163" t="s">
        <v>369</v>
      </c>
      <c r="C13" s="105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358"/>
      <c r="S13" s="358"/>
      <c r="T13" s="358"/>
      <c r="U13" s="358"/>
      <c r="V13" s="358"/>
      <c r="W13" s="358"/>
      <c r="X13" s="358"/>
      <c r="Y13" s="358"/>
      <c r="Z13" s="75"/>
    </row>
    <row r="14" spans="1:26" ht="189.75" customHeight="1">
      <c r="A14" s="101" t="s">
        <v>51</v>
      </c>
      <c r="B14" s="163" t="s">
        <v>370</v>
      </c>
      <c r="C14" s="105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391</v>
      </c>
      <c r="P14" s="58" t="s">
        <v>360</v>
      </c>
      <c r="Q14" s="61" t="s">
        <v>365</v>
      </c>
      <c r="R14" s="358">
        <v>91.02</v>
      </c>
      <c r="S14" s="358">
        <v>91.02</v>
      </c>
      <c r="T14" s="358">
        <v>26.3</v>
      </c>
      <c r="U14" s="358">
        <v>26.3</v>
      </c>
      <c r="V14" s="358">
        <v>10</v>
      </c>
      <c r="W14" s="358"/>
      <c r="X14" s="358">
        <f>W14*1.06</f>
        <v>0</v>
      </c>
      <c r="Y14" s="358">
        <f>X14*1.06</f>
        <v>0</v>
      </c>
      <c r="Z14" s="75"/>
    </row>
    <row r="15" spans="1:26" ht="132.75" hidden="1" customHeight="1">
      <c r="A15" s="101" t="s">
        <v>53</v>
      </c>
      <c r="B15" s="163" t="s">
        <v>54</v>
      </c>
      <c r="C15" s="105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58"/>
      <c r="S15" s="358"/>
      <c r="T15" s="358"/>
      <c r="U15" s="358"/>
      <c r="V15" s="358"/>
      <c r="W15" s="358"/>
      <c r="X15" s="358"/>
      <c r="Y15" s="358"/>
      <c r="Z15" s="75"/>
    </row>
    <row r="16" spans="1:26" ht="76.5" hidden="1">
      <c r="A16" s="101" t="s">
        <v>56</v>
      </c>
      <c r="B16" s="163" t="s">
        <v>57</v>
      </c>
      <c r="C16" s="105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358"/>
      <c r="S16" s="358"/>
      <c r="T16" s="358"/>
      <c r="U16" s="358"/>
      <c r="V16" s="358"/>
      <c r="W16" s="358"/>
      <c r="X16" s="358"/>
      <c r="Y16" s="358"/>
      <c r="Z16" s="75"/>
    </row>
    <row r="17" spans="1:26" ht="102" hidden="1">
      <c r="A17" s="101" t="s">
        <v>59</v>
      </c>
      <c r="B17" s="163" t="s">
        <v>60</v>
      </c>
      <c r="C17" s="105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358"/>
      <c r="S17" s="358"/>
      <c r="T17" s="358"/>
      <c r="U17" s="358"/>
      <c r="V17" s="358"/>
      <c r="W17" s="358"/>
      <c r="X17" s="358"/>
      <c r="Y17" s="358"/>
      <c r="Z17" s="75"/>
    </row>
    <row r="18" spans="1:26" ht="55.5" hidden="1" customHeight="1">
      <c r="A18" s="101" t="s">
        <v>62</v>
      </c>
      <c r="B18" s="163" t="s">
        <v>63</v>
      </c>
      <c r="C18" s="105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358"/>
      <c r="S18" s="358"/>
      <c r="T18" s="358"/>
      <c r="U18" s="358"/>
      <c r="V18" s="358"/>
      <c r="W18" s="358"/>
      <c r="X18" s="358"/>
      <c r="Y18" s="358"/>
      <c r="Z18" s="75"/>
    </row>
    <row r="19" spans="1:26" ht="25.5" hidden="1">
      <c r="A19" s="101" t="s">
        <v>65</v>
      </c>
      <c r="B19" s="163" t="s">
        <v>66</v>
      </c>
      <c r="C19" s="105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358"/>
      <c r="S19" s="358"/>
      <c r="T19" s="358"/>
      <c r="U19" s="358"/>
      <c r="V19" s="358"/>
      <c r="W19" s="358"/>
      <c r="X19" s="358"/>
      <c r="Y19" s="358"/>
      <c r="Z19" s="75"/>
    </row>
    <row r="20" spans="1:26" ht="38.25" hidden="1">
      <c r="A20" s="101" t="s">
        <v>68</v>
      </c>
      <c r="B20" s="163" t="s">
        <v>69</v>
      </c>
      <c r="C20" s="105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358"/>
      <c r="S20" s="358"/>
      <c r="T20" s="358"/>
      <c r="U20" s="358"/>
      <c r="V20" s="358"/>
      <c r="W20" s="358"/>
      <c r="X20" s="358"/>
      <c r="Y20" s="358"/>
      <c r="Z20" s="75"/>
    </row>
    <row r="21" spans="1:26" ht="142.5" customHeight="1">
      <c r="A21" s="119" t="s">
        <v>71</v>
      </c>
      <c r="B21" s="225" t="s">
        <v>72</v>
      </c>
      <c r="C21" s="138" t="s">
        <v>73</v>
      </c>
      <c r="D21" s="294" t="s">
        <v>74</v>
      </c>
      <c r="E21" s="70"/>
      <c r="F21" s="70"/>
      <c r="G21" s="107" t="s">
        <v>41</v>
      </c>
      <c r="H21" s="106" t="s">
        <v>75</v>
      </c>
      <c r="I21" s="103" t="s">
        <v>76</v>
      </c>
      <c r="J21" s="58"/>
      <c r="K21" s="62" t="s">
        <v>44</v>
      </c>
      <c r="L21" s="103" t="s">
        <v>77</v>
      </c>
      <c r="M21" s="103" t="s">
        <v>43</v>
      </c>
      <c r="N21" s="58"/>
      <c r="O21" s="58" t="s">
        <v>391</v>
      </c>
      <c r="P21" s="106" t="s">
        <v>347</v>
      </c>
      <c r="Q21" s="61" t="s">
        <v>245</v>
      </c>
      <c r="R21" s="358">
        <v>200</v>
      </c>
      <c r="S21" s="358">
        <v>145.74199999999999</v>
      </c>
      <c r="T21" s="358">
        <v>140</v>
      </c>
      <c r="U21" s="358">
        <v>103</v>
      </c>
      <c r="V21" s="358">
        <v>120</v>
      </c>
      <c r="W21" s="358">
        <f>V21*1.06</f>
        <v>127.2</v>
      </c>
      <c r="X21" s="358">
        <f>W21*1.06</f>
        <v>134.83200000000002</v>
      </c>
      <c r="Y21" s="358">
        <f>X21*1.06</f>
        <v>142.92192000000003</v>
      </c>
      <c r="Z21" s="75"/>
    </row>
    <row r="22" spans="1:26" ht="73.5" customHeight="1">
      <c r="A22" s="119"/>
      <c r="B22" s="225"/>
      <c r="C22" s="138"/>
      <c r="D22" s="294" t="s">
        <v>267</v>
      </c>
      <c r="E22" s="58"/>
      <c r="F22" s="58"/>
      <c r="G22" s="107" t="s">
        <v>41</v>
      </c>
      <c r="H22" s="106" t="s">
        <v>75</v>
      </c>
      <c r="I22" s="103" t="s">
        <v>76</v>
      </c>
      <c r="J22" s="58"/>
      <c r="K22" s="62" t="s">
        <v>44</v>
      </c>
      <c r="L22" s="103" t="s">
        <v>268</v>
      </c>
      <c r="M22" s="103" t="s">
        <v>43</v>
      </c>
      <c r="N22" s="58"/>
      <c r="O22" s="58" t="s">
        <v>391</v>
      </c>
      <c r="P22" s="106" t="s">
        <v>346</v>
      </c>
      <c r="Q22" s="61" t="s">
        <v>365</v>
      </c>
      <c r="R22" s="358">
        <v>76.8</v>
      </c>
      <c r="S22" s="358">
        <v>76.8</v>
      </c>
      <c r="T22" s="358"/>
      <c r="U22" s="358">
        <v>0</v>
      </c>
      <c r="V22" s="358"/>
      <c r="W22" s="358">
        <f t="shared" ref="W22:W23" si="7">V22*1.06</f>
        <v>0</v>
      </c>
      <c r="X22" s="358">
        <f t="shared" ref="X22:Y24" si="8">W22*1.06</f>
        <v>0</v>
      </c>
      <c r="Y22" s="358">
        <f t="shared" si="8"/>
        <v>0</v>
      </c>
      <c r="Z22" s="75"/>
    </row>
    <row r="23" spans="1:26" ht="107.25" customHeight="1">
      <c r="A23" s="119" t="s">
        <v>78</v>
      </c>
      <c r="B23" s="225" t="s">
        <v>382</v>
      </c>
      <c r="C23" s="138" t="s">
        <v>79</v>
      </c>
      <c r="D23" s="294" t="s">
        <v>300</v>
      </c>
      <c r="E23" s="58"/>
      <c r="F23" s="58"/>
      <c r="G23" s="107" t="s">
        <v>41</v>
      </c>
      <c r="H23" s="106" t="s">
        <v>80</v>
      </c>
      <c r="I23" s="103" t="s">
        <v>76</v>
      </c>
      <c r="J23" s="58"/>
      <c r="K23" s="62" t="s">
        <v>44</v>
      </c>
      <c r="L23" s="103" t="s">
        <v>81</v>
      </c>
      <c r="M23" s="103" t="s">
        <v>43</v>
      </c>
      <c r="N23" s="58"/>
      <c r="O23" s="58" t="s">
        <v>391</v>
      </c>
      <c r="P23" s="106" t="s">
        <v>348</v>
      </c>
      <c r="Q23" s="61" t="s">
        <v>365</v>
      </c>
      <c r="R23" s="358"/>
      <c r="S23" s="358"/>
      <c r="T23" s="358"/>
      <c r="U23" s="358"/>
      <c r="V23" s="358">
        <v>971.5</v>
      </c>
      <c r="W23" s="358">
        <f t="shared" si="7"/>
        <v>1029.79</v>
      </c>
      <c r="X23" s="358">
        <f t="shared" si="8"/>
        <v>1091.5774000000001</v>
      </c>
      <c r="Y23" s="358">
        <f t="shared" si="8"/>
        <v>1157.0720440000002</v>
      </c>
      <c r="Z23" s="75"/>
    </row>
    <row r="24" spans="1:26" ht="127.5" customHeight="1">
      <c r="A24" s="119"/>
      <c r="B24" s="225"/>
      <c r="C24" s="138"/>
      <c r="D24" s="294" t="s">
        <v>338</v>
      </c>
      <c r="E24" s="70"/>
      <c r="F24" s="70"/>
      <c r="G24" s="107" t="s">
        <v>41</v>
      </c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58" t="s">
        <v>391</v>
      </c>
      <c r="P24" s="106" t="s">
        <v>348</v>
      </c>
      <c r="Q24" s="61" t="s">
        <v>365</v>
      </c>
      <c r="R24" s="359">
        <v>566.79999999999995</v>
      </c>
      <c r="S24" s="358">
        <v>566.79999999999995</v>
      </c>
      <c r="T24" s="359">
        <v>568.4</v>
      </c>
      <c r="U24" s="358">
        <v>568.4</v>
      </c>
      <c r="V24" s="358">
        <v>0</v>
      </c>
      <c r="W24" s="358">
        <v>0</v>
      </c>
      <c r="X24" s="358">
        <f t="shared" si="8"/>
        <v>0</v>
      </c>
      <c r="Y24" s="358">
        <f t="shared" si="8"/>
        <v>0</v>
      </c>
      <c r="Z24" s="75"/>
    </row>
    <row r="25" spans="1:26" ht="161.25" hidden="1" customHeight="1">
      <c r="A25" s="101" t="s">
        <v>82</v>
      </c>
      <c r="B25" s="163" t="s">
        <v>371</v>
      </c>
      <c r="C25" s="105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 t="s">
        <v>391</v>
      </c>
      <c r="P25" s="106" t="s">
        <v>350</v>
      </c>
      <c r="Q25" s="61" t="s">
        <v>365</v>
      </c>
      <c r="R25" s="358"/>
      <c r="S25" s="358"/>
      <c r="T25" s="358"/>
      <c r="U25" s="358"/>
      <c r="V25" s="358"/>
      <c r="W25" s="358"/>
      <c r="X25" s="358"/>
      <c r="Y25" s="358"/>
      <c r="Z25" s="75"/>
    </row>
    <row r="26" spans="1:26" ht="63.75" hidden="1">
      <c r="A26" s="101" t="s">
        <v>87</v>
      </c>
      <c r="B26" s="163" t="s">
        <v>88</v>
      </c>
      <c r="C26" s="105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358"/>
      <c r="S26" s="358"/>
      <c r="T26" s="358"/>
      <c r="U26" s="358"/>
      <c r="V26" s="358"/>
      <c r="W26" s="358"/>
      <c r="X26" s="358"/>
      <c r="Y26" s="358"/>
      <c r="Z26" s="75"/>
    </row>
    <row r="27" spans="1:26" ht="89.25" hidden="1" customHeight="1">
      <c r="A27" s="101" t="s">
        <v>90</v>
      </c>
      <c r="B27" s="163" t="s">
        <v>91</v>
      </c>
      <c r="C27" s="105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358"/>
      <c r="S27" s="358"/>
      <c r="T27" s="358"/>
      <c r="U27" s="358"/>
      <c r="V27" s="358"/>
      <c r="W27" s="358"/>
      <c r="X27" s="358"/>
      <c r="Y27" s="358"/>
      <c r="Z27" s="75"/>
    </row>
    <row r="28" spans="1:26" ht="67.5" customHeight="1">
      <c r="A28" s="101" t="s">
        <v>93</v>
      </c>
      <c r="B28" s="163" t="s">
        <v>94</v>
      </c>
      <c r="C28" s="105" t="s">
        <v>95</v>
      </c>
      <c r="D28" s="294"/>
      <c r="E28" s="70"/>
      <c r="F28" s="70"/>
      <c r="G28" s="58"/>
      <c r="H28" s="58"/>
      <c r="I28" s="58"/>
      <c r="J28" s="58"/>
      <c r="K28" s="58"/>
      <c r="L28" s="58"/>
      <c r="M28" s="58"/>
      <c r="N28" s="58"/>
      <c r="O28" s="58"/>
      <c r="P28" s="106" t="s">
        <v>351</v>
      </c>
      <c r="Q28" s="61" t="s">
        <v>365</v>
      </c>
      <c r="R28" s="358"/>
      <c r="S28" s="358"/>
      <c r="T28" s="358">
        <v>1.4</v>
      </c>
      <c r="U28" s="358"/>
      <c r="V28" s="358"/>
      <c r="W28" s="358"/>
      <c r="X28" s="358"/>
      <c r="Y28" s="358"/>
      <c r="Z28" s="75"/>
    </row>
    <row r="29" spans="1:26" ht="207" customHeight="1">
      <c r="A29" s="101" t="s">
        <v>96</v>
      </c>
      <c r="B29" s="163" t="s">
        <v>97</v>
      </c>
      <c r="C29" s="105" t="s">
        <v>98</v>
      </c>
      <c r="D29" s="294" t="s">
        <v>325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391</v>
      </c>
      <c r="P29" s="106" t="s">
        <v>352</v>
      </c>
      <c r="Q29" s="61" t="s">
        <v>365</v>
      </c>
      <c r="R29" s="358">
        <v>24.9</v>
      </c>
      <c r="S29" s="358">
        <v>7.6630000000000003</v>
      </c>
      <c r="T29" s="358">
        <v>24.9</v>
      </c>
      <c r="U29" s="358">
        <v>0</v>
      </c>
      <c r="V29" s="358">
        <v>24.9</v>
      </c>
      <c r="W29" s="358">
        <v>29.7</v>
      </c>
      <c r="X29" s="358">
        <f>W29*1.06</f>
        <v>31.481999999999999</v>
      </c>
      <c r="Y29" s="358">
        <f>X29*1.06</f>
        <v>33.370919999999998</v>
      </c>
      <c r="Z29" s="75"/>
    </row>
    <row r="30" spans="1:26" ht="61.5" hidden="1" customHeight="1">
      <c r="A30" s="101" t="s">
        <v>105</v>
      </c>
      <c r="B30" s="163" t="s">
        <v>106</v>
      </c>
      <c r="C30" s="105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58"/>
      <c r="R30" s="358"/>
      <c r="S30" s="358"/>
      <c r="T30" s="358"/>
      <c r="U30" s="358"/>
      <c r="V30" s="358"/>
      <c r="W30" s="358"/>
      <c r="X30" s="358"/>
      <c r="Y30" s="358"/>
      <c r="Z30" s="75"/>
    </row>
    <row r="31" spans="1:26" ht="186.75" customHeight="1">
      <c r="A31" s="101" t="s">
        <v>108</v>
      </c>
      <c r="B31" s="163" t="s">
        <v>109</v>
      </c>
      <c r="C31" s="105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391</v>
      </c>
      <c r="P31" s="106" t="s">
        <v>353</v>
      </c>
      <c r="Q31" s="61" t="s">
        <v>365</v>
      </c>
      <c r="R31" s="358">
        <v>292.5</v>
      </c>
      <c r="S31" s="358">
        <v>283.08080999999999</v>
      </c>
      <c r="T31" s="358">
        <v>348.9</v>
      </c>
      <c r="U31" s="358">
        <v>331.4</v>
      </c>
      <c r="V31" s="358">
        <v>470.7</v>
      </c>
      <c r="W31" s="358">
        <v>361.5</v>
      </c>
      <c r="X31" s="358">
        <f>W31*1.06</f>
        <v>383.19</v>
      </c>
      <c r="Y31" s="358">
        <f>X31*1.06</f>
        <v>406.1814</v>
      </c>
      <c r="Z31" s="75"/>
    </row>
    <row r="32" spans="1:26" ht="139.5" customHeight="1">
      <c r="A32" s="101" t="s">
        <v>116</v>
      </c>
      <c r="B32" s="163" t="s">
        <v>117</v>
      </c>
      <c r="C32" s="105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391</v>
      </c>
      <c r="P32" s="106" t="s">
        <v>354</v>
      </c>
      <c r="Q32" s="61" t="s">
        <v>365</v>
      </c>
      <c r="R32" s="358">
        <v>1867.2</v>
      </c>
      <c r="S32" s="358">
        <v>1740.37472</v>
      </c>
      <c r="T32" s="358">
        <v>1992.7</v>
      </c>
      <c r="U32" s="358">
        <v>1799.8</v>
      </c>
      <c r="V32" s="358">
        <v>2879.5</v>
      </c>
      <c r="W32" s="358">
        <f>V32*1.06</f>
        <v>3052.27</v>
      </c>
      <c r="X32" s="358">
        <f>W32*1.06</f>
        <v>3235.4062000000004</v>
      </c>
      <c r="Y32" s="358">
        <f>X32*1.06</f>
        <v>3429.5305720000006</v>
      </c>
      <c r="Z32" s="75"/>
    </row>
    <row r="33" spans="1:26" ht="159.75" customHeight="1">
      <c r="A33" s="101" t="s">
        <v>121</v>
      </c>
      <c r="B33" s="163" t="s">
        <v>372</v>
      </c>
      <c r="C33" s="105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391</v>
      </c>
      <c r="P33" s="106" t="s">
        <v>355</v>
      </c>
      <c r="Q33" s="61" t="s">
        <v>365</v>
      </c>
      <c r="R33" s="358"/>
      <c r="S33" s="358"/>
      <c r="T33" s="358"/>
      <c r="U33" s="358"/>
      <c r="V33" s="358">
        <v>33</v>
      </c>
      <c r="W33" s="358">
        <f t="shared" ref="W33:W34" si="9">V33*1.06</f>
        <v>34.980000000000004</v>
      </c>
      <c r="X33" s="358">
        <f t="shared" ref="X33:Y34" si="10">W33*1.06</f>
        <v>37.078800000000008</v>
      </c>
      <c r="Y33" s="358">
        <f t="shared" si="10"/>
        <v>39.303528000000007</v>
      </c>
      <c r="Z33" s="75"/>
    </row>
    <row r="34" spans="1:26" ht="126" hidden="1" customHeight="1">
      <c r="A34" s="101" t="s">
        <v>125</v>
      </c>
      <c r="B34" s="163" t="s">
        <v>126</v>
      </c>
      <c r="C34" s="105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358"/>
      <c r="S34" s="358"/>
      <c r="T34" s="358"/>
      <c r="U34" s="358"/>
      <c r="V34" s="358">
        <v>0</v>
      </c>
      <c r="W34" s="358">
        <f t="shared" si="9"/>
        <v>0</v>
      </c>
      <c r="X34" s="358">
        <f t="shared" si="10"/>
        <v>0</v>
      </c>
      <c r="Y34" s="358">
        <f t="shared" si="10"/>
        <v>0</v>
      </c>
      <c r="Z34" s="75"/>
    </row>
    <row r="35" spans="1:26" ht="138" customHeight="1">
      <c r="A35" s="101" t="s">
        <v>128</v>
      </c>
      <c r="B35" s="163" t="s">
        <v>129</v>
      </c>
      <c r="C35" s="105" t="s">
        <v>130</v>
      </c>
      <c r="D35" s="294" t="s">
        <v>438</v>
      </c>
      <c r="E35" s="70"/>
      <c r="F35" s="70"/>
      <c r="G35" s="145" t="s">
        <v>41</v>
      </c>
      <c r="H35" s="146" t="s">
        <v>131</v>
      </c>
      <c r="I35" s="133" t="s">
        <v>76</v>
      </c>
      <c r="J35" s="58"/>
      <c r="K35" s="62" t="s">
        <v>44</v>
      </c>
      <c r="L35" s="103" t="s">
        <v>124</v>
      </c>
      <c r="M35" s="103" t="s">
        <v>43</v>
      </c>
      <c r="N35" s="58"/>
      <c r="O35" s="58" t="s">
        <v>247</v>
      </c>
      <c r="P35" s="106" t="s">
        <v>356</v>
      </c>
      <c r="Q35" s="61" t="s">
        <v>365</v>
      </c>
      <c r="R35" s="358"/>
      <c r="S35" s="358"/>
      <c r="T35" s="358">
        <v>15.6</v>
      </c>
      <c r="U35" s="358">
        <v>3</v>
      </c>
      <c r="V35" s="358">
        <v>15.6</v>
      </c>
      <c r="W35" s="358">
        <v>18.600000000000001</v>
      </c>
      <c r="X35" s="358">
        <f>W35*1.06</f>
        <v>19.716000000000001</v>
      </c>
      <c r="Y35" s="358">
        <f>X35*1.06</f>
        <v>20.898960000000002</v>
      </c>
      <c r="Z35" s="75"/>
    </row>
    <row r="36" spans="1:26" ht="68.25" hidden="1" customHeight="1">
      <c r="A36" s="101" t="s">
        <v>132</v>
      </c>
      <c r="B36" s="163" t="s">
        <v>133</v>
      </c>
      <c r="C36" s="105" t="s">
        <v>134</v>
      </c>
      <c r="D36" s="294"/>
      <c r="E36" s="70"/>
      <c r="F36" s="70"/>
      <c r="G36" s="145"/>
      <c r="H36" s="146"/>
      <c r="I36" s="133"/>
      <c r="J36" s="58"/>
      <c r="K36" s="62" t="s">
        <v>135</v>
      </c>
      <c r="L36" s="103" t="s">
        <v>136</v>
      </c>
      <c r="M36" s="103" t="s">
        <v>137</v>
      </c>
      <c r="N36" s="58"/>
      <c r="O36" s="58"/>
      <c r="P36" s="58"/>
      <c r="Q36" s="58"/>
      <c r="R36" s="358"/>
      <c r="S36" s="358"/>
      <c r="T36" s="358"/>
      <c r="U36" s="358"/>
      <c r="V36" s="358"/>
      <c r="W36" s="358"/>
      <c r="X36" s="358"/>
      <c r="Y36" s="358"/>
      <c r="Z36" s="75"/>
    </row>
    <row r="37" spans="1:26" ht="63.75" hidden="1">
      <c r="A37" s="101" t="s">
        <v>138</v>
      </c>
      <c r="B37" s="163" t="s">
        <v>139</v>
      </c>
      <c r="C37" s="105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358"/>
      <c r="S37" s="358"/>
      <c r="T37" s="358"/>
      <c r="U37" s="358"/>
      <c r="V37" s="358"/>
      <c r="W37" s="358"/>
      <c r="X37" s="358"/>
      <c r="Y37" s="358"/>
      <c r="Z37" s="75"/>
    </row>
    <row r="38" spans="1:26" ht="25.5" hidden="1">
      <c r="A38" s="101" t="s">
        <v>141</v>
      </c>
      <c r="B38" s="163" t="s">
        <v>142</v>
      </c>
      <c r="C38" s="105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358"/>
      <c r="S38" s="358"/>
      <c r="T38" s="358"/>
      <c r="U38" s="358"/>
      <c r="V38" s="358"/>
      <c r="W38" s="358"/>
      <c r="X38" s="358"/>
      <c r="Y38" s="358"/>
      <c r="Z38" s="75"/>
    </row>
    <row r="39" spans="1:26" ht="25.5" hidden="1">
      <c r="A39" s="101" t="s">
        <v>144</v>
      </c>
      <c r="B39" s="163" t="s">
        <v>145</v>
      </c>
      <c r="C39" s="105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358"/>
      <c r="S39" s="358"/>
      <c r="T39" s="358"/>
      <c r="U39" s="358"/>
      <c r="V39" s="358"/>
      <c r="W39" s="358"/>
      <c r="X39" s="358"/>
      <c r="Y39" s="358"/>
      <c r="Z39" s="75"/>
    </row>
    <row r="40" spans="1:26" ht="135.75" customHeight="1">
      <c r="A40" s="101" t="s">
        <v>147</v>
      </c>
      <c r="B40" s="163" t="s">
        <v>148</v>
      </c>
      <c r="C40" s="105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391</v>
      </c>
      <c r="P40" s="106" t="s">
        <v>357</v>
      </c>
      <c r="Q40" s="61" t="s">
        <v>365</v>
      </c>
      <c r="R40" s="358">
        <v>585.5</v>
      </c>
      <c r="S40" s="358">
        <v>564.79106000000002</v>
      </c>
      <c r="T40" s="358">
        <v>239.7</v>
      </c>
      <c r="U40" s="358">
        <v>189.4</v>
      </c>
      <c r="V40" s="358">
        <v>200</v>
      </c>
      <c r="W40" s="358"/>
      <c r="X40" s="358">
        <f t="shared" ref="X40:Y42" si="11">W40*1.06</f>
        <v>0</v>
      </c>
      <c r="Y40" s="358">
        <f t="shared" si="11"/>
        <v>0</v>
      </c>
      <c r="Z40" s="75"/>
    </row>
    <row r="41" spans="1:26" ht="371.25" customHeight="1">
      <c r="A41" s="101" t="s">
        <v>153</v>
      </c>
      <c r="B41" s="163" t="s">
        <v>373</v>
      </c>
      <c r="C41" s="105" t="s">
        <v>154</v>
      </c>
      <c r="D41" s="294" t="s">
        <v>222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391</v>
      </c>
      <c r="P41" s="106" t="s">
        <v>358</v>
      </c>
      <c r="Q41" s="61" t="s">
        <v>365</v>
      </c>
      <c r="R41" s="358">
        <v>168.5</v>
      </c>
      <c r="S41" s="358">
        <v>31.551269999999999</v>
      </c>
      <c r="T41" s="358">
        <v>297</v>
      </c>
      <c r="U41" s="358">
        <v>0</v>
      </c>
      <c r="V41" s="358">
        <v>50</v>
      </c>
      <c r="W41" s="358"/>
      <c r="X41" s="358">
        <f t="shared" si="11"/>
        <v>0</v>
      </c>
      <c r="Y41" s="358">
        <f t="shared" si="11"/>
        <v>0</v>
      </c>
      <c r="Z41" s="75"/>
    </row>
    <row r="42" spans="1:26" ht="128.25" customHeight="1">
      <c r="A42" s="101" t="s">
        <v>155</v>
      </c>
      <c r="B42" s="163" t="s">
        <v>156</v>
      </c>
      <c r="C42" s="105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247</v>
      </c>
      <c r="P42" s="106" t="s">
        <v>359</v>
      </c>
      <c r="Q42" s="61" t="s">
        <v>365</v>
      </c>
      <c r="R42" s="358">
        <v>309</v>
      </c>
      <c r="S42" s="358">
        <v>306.82389999999998</v>
      </c>
      <c r="T42" s="358">
        <v>535.20000000000005</v>
      </c>
      <c r="U42" s="358">
        <v>431.3</v>
      </c>
      <c r="V42" s="358">
        <v>454.1</v>
      </c>
      <c r="W42" s="358">
        <f>V42*1.06</f>
        <v>481.34600000000006</v>
      </c>
      <c r="X42" s="358">
        <f t="shared" si="11"/>
        <v>510.22676000000007</v>
      </c>
      <c r="Y42" s="358">
        <f t="shared" si="11"/>
        <v>540.84036560000015</v>
      </c>
      <c r="Z42" s="75"/>
    </row>
    <row r="43" spans="1:26" ht="27" hidden="1" customHeight="1">
      <c r="A43" s="101" t="s">
        <v>158</v>
      </c>
      <c r="B43" s="163" t="s">
        <v>159</v>
      </c>
      <c r="C43" s="105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358"/>
      <c r="S43" s="358"/>
      <c r="T43" s="358"/>
      <c r="U43" s="358"/>
      <c r="V43" s="358"/>
      <c r="W43" s="358"/>
      <c r="X43" s="358"/>
      <c r="Y43" s="358"/>
      <c r="Z43" s="75"/>
    </row>
    <row r="44" spans="1:26" ht="63.75" hidden="1">
      <c r="A44" s="101" t="s">
        <v>161</v>
      </c>
      <c r="B44" s="163" t="s">
        <v>162</v>
      </c>
      <c r="C44" s="105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358"/>
      <c r="S44" s="358"/>
      <c r="T44" s="358"/>
      <c r="U44" s="358"/>
      <c r="V44" s="358"/>
      <c r="W44" s="358"/>
      <c r="X44" s="358"/>
      <c r="Y44" s="358"/>
      <c r="Z44" s="75"/>
    </row>
    <row r="45" spans="1:26" ht="51" hidden="1">
      <c r="A45" s="101" t="s">
        <v>164</v>
      </c>
      <c r="B45" s="163" t="s">
        <v>165</v>
      </c>
      <c r="C45" s="105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58"/>
      <c r="S45" s="358"/>
      <c r="T45" s="358"/>
      <c r="U45" s="358"/>
      <c r="V45" s="358"/>
      <c r="W45" s="358"/>
      <c r="X45" s="358"/>
      <c r="Y45" s="358"/>
      <c r="Z45" s="75"/>
    </row>
    <row r="46" spans="1:26" ht="63.75" hidden="1">
      <c r="A46" s="101" t="s">
        <v>167</v>
      </c>
      <c r="B46" s="163" t="s">
        <v>168</v>
      </c>
      <c r="C46" s="105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58"/>
      <c r="S46" s="358"/>
      <c r="T46" s="358"/>
      <c r="U46" s="358"/>
      <c r="V46" s="358"/>
      <c r="W46" s="358"/>
      <c r="X46" s="358"/>
      <c r="Y46" s="358"/>
      <c r="Z46" s="75"/>
    </row>
    <row r="47" spans="1:26" ht="60.75" hidden="1" customHeight="1">
      <c r="A47" s="101" t="s">
        <v>170</v>
      </c>
      <c r="B47" s="163" t="s">
        <v>171</v>
      </c>
      <c r="C47" s="105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58"/>
      <c r="S47" s="358"/>
      <c r="T47" s="358"/>
      <c r="U47" s="358"/>
      <c r="V47" s="358"/>
      <c r="W47" s="358"/>
      <c r="X47" s="358"/>
      <c r="Y47" s="358"/>
      <c r="Z47" s="75"/>
    </row>
    <row r="48" spans="1:26" ht="51" hidden="1">
      <c r="A48" s="101" t="s">
        <v>173</v>
      </c>
      <c r="B48" s="163" t="s">
        <v>174</v>
      </c>
      <c r="C48" s="105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58"/>
      <c r="S48" s="358"/>
      <c r="T48" s="358"/>
      <c r="U48" s="358"/>
      <c r="V48" s="358"/>
      <c r="W48" s="358"/>
      <c r="X48" s="358"/>
      <c r="Y48" s="358"/>
      <c r="Z48" s="75"/>
    </row>
    <row r="49" spans="1:26" ht="51" hidden="1">
      <c r="A49" s="101" t="s">
        <v>176</v>
      </c>
      <c r="B49" s="163" t="s">
        <v>177</v>
      </c>
      <c r="C49" s="105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58"/>
      <c r="S49" s="358"/>
      <c r="T49" s="358"/>
      <c r="U49" s="358"/>
      <c r="V49" s="358"/>
      <c r="W49" s="358"/>
      <c r="X49" s="358"/>
      <c r="Y49" s="358"/>
      <c r="Z49" s="75"/>
    </row>
    <row r="50" spans="1:26" ht="120.75" hidden="1" customHeight="1">
      <c r="A50" s="101" t="s">
        <v>179</v>
      </c>
      <c r="B50" s="163" t="s">
        <v>180</v>
      </c>
      <c r="C50" s="105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 t="s">
        <v>401</v>
      </c>
      <c r="P50" s="58"/>
      <c r="Q50" s="61" t="s">
        <v>245</v>
      </c>
      <c r="R50" s="358"/>
      <c r="S50" s="358"/>
      <c r="T50" s="358"/>
      <c r="U50" s="358"/>
      <c r="V50" s="358"/>
      <c r="W50" s="358"/>
      <c r="X50" s="358"/>
      <c r="Y50" s="358"/>
      <c r="Z50" s="75"/>
    </row>
    <row r="51" spans="1:26" ht="38.25" hidden="1">
      <c r="A51" s="101" t="s">
        <v>185</v>
      </c>
      <c r="B51" s="163" t="s">
        <v>186</v>
      </c>
      <c r="C51" s="105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358"/>
      <c r="S51" s="358"/>
      <c r="T51" s="358"/>
      <c r="U51" s="358"/>
      <c r="V51" s="358"/>
      <c r="W51" s="358"/>
      <c r="X51" s="358"/>
      <c r="Y51" s="358"/>
      <c r="Z51" s="75"/>
    </row>
    <row r="52" spans="1:26" ht="89.25" hidden="1">
      <c r="A52" s="101" t="s">
        <v>188</v>
      </c>
      <c r="B52" s="163" t="s">
        <v>189</v>
      </c>
      <c r="C52" s="105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58"/>
      <c r="S52" s="358"/>
      <c r="T52" s="358"/>
      <c r="U52" s="358"/>
      <c r="V52" s="358"/>
      <c r="W52" s="358"/>
      <c r="X52" s="358"/>
      <c r="Y52" s="358"/>
      <c r="Z52" s="75"/>
    </row>
    <row r="53" spans="1:26" ht="25.5" hidden="1">
      <c r="A53" s="101" t="s">
        <v>191</v>
      </c>
      <c r="B53" s="163" t="s">
        <v>192</v>
      </c>
      <c r="C53" s="105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58"/>
      <c r="S53" s="358"/>
      <c r="T53" s="358"/>
      <c r="U53" s="358"/>
      <c r="V53" s="358"/>
      <c r="W53" s="358"/>
      <c r="X53" s="358"/>
      <c r="Y53" s="358"/>
      <c r="Z53" s="75"/>
    </row>
    <row r="54" spans="1:26" ht="38.25" hidden="1">
      <c r="A54" s="101" t="s">
        <v>194</v>
      </c>
      <c r="B54" s="163" t="s">
        <v>195</v>
      </c>
      <c r="C54" s="105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358"/>
      <c r="S54" s="358"/>
      <c r="T54" s="358"/>
      <c r="U54" s="358"/>
      <c r="V54" s="358"/>
      <c r="W54" s="358"/>
      <c r="X54" s="358"/>
      <c r="Y54" s="358"/>
      <c r="Z54" s="75"/>
    </row>
    <row r="55" spans="1:26" ht="134.25" customHeight="1">
      <c r="A55" s="29" t="s">
        <v>197</v>
      </c>
      <c r="B55" s="163" t="s">
        <v>198</v>
      </c>
      <c r="C55" s="105" t="s">
        <v>199</v>
      </c>
      <c r="D55" s="294" t="s">
        <v>209</v>
      </c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58">
        <f t="shared" ref="R55:T55" si="12">SUM(R56:R59)</f>
        <v>338</v>
      </c>
      <c r="S55" s="358">
        <f t="shared" si="12"/>
        <v>338</v>
      </c>
      <c r="T55" s="358">
        <f t="shared" si="12"/>
        <v>224.7</v>
      </c>
      <c r="U55" s="358">
        <f t="shared" ref="U55:Y55" si="13">SUM(U56:U59)</f>
        <v>224.7</v>
      </c>
      <c r="V55" s="358">
        <f t="shared" ref="V55:X55" si="14">SUM(V56:V59)</f>
        <v>375.3</v>
      </c>
      <c r="W55" s="358">
        <f t="shared" si="14"/>
        <v>0</v>
      </c>
      <c r="X55" s="358">
        <f t="shared" si="14"/>
        <v>0</v>
      </c>
      <c r="Y55" s="358">
        <f t="shared" si="13"/>
        <v>0</v>
      </c>
      <c r="Z55" s="75"/>
    </row>
    <row r="56" spans="1:26" ht="124.5" customHeight="1">
      <c r="A56" s="84" t="s">
        <v>383</v>
      </c>
      <c r="B56" s="163" t="s">
        <v>200</v>
      </c>
      <c r="C56" s="105" t="s">
        <v>263</v>
      </c>
      <c r="D56" s="294" t="s">
        <v>306</v>
      </c>
      <c r="E56" s="70"/>
      <c r="F56" s="70"/>
      <c r="G56" s="107" t="s">
        <v>41</v>
      </c>
      <c r="H56" s="106" t="s">
        <v>85</v>
      </c>
      <c r="I56" s="103" t="s">
        <v>76</v>
      </c>
      <c r="J56" s="58"/>
      <c r="K56" s="62" t="s">
        <v>44</v>
      </c>
      <c r="L56" s="103" t="s">
        <v>86</v>
      </c>
      <c r="M56" s="103" t="s">
        <v>43</v>
      </c>
      <c r="N56" s="58"/>
      <c r="O56" s="58" t="s">
        <v>391</v>
      </c>
      <c r="P56" s="106" t="s">
        <v>350</v>
      </c>
      <c r="Q56" s="61" t="s">
        <v>365</v>
      </c>
      <c r="R56" s="358">
        <v>338</v>
      </c>
      <c r="S56" s="358">
        <v>338</v>
      </c>
      <c r="T56" s="358">
        <v>224.7</v>
      </c>
      <c r="U56" s="358">
        <v>224.7</v>
      </c>
      <c r="V56" s="358">
        <v>375.3</v>
      </c>
      <c r="W56" s="358">
        <v>0</v>
      </c>
      <c r="X56" s="358">
        <f>W56*1.06</f>
        <v>0</v>
      </c>
      <c r="Y56" s="358">
        <f>X56*1.06</f>
        <v>0</v>
      </c>
      <c r="Z56" s="75"/>
    </row>
    <row r="57" spans="1:26" ht="63.75" hidden="1">
      <c r="A57" s="84" t="s">
        <v>378</v>
      </c>
      <c r="B57" s="163" t="s">
        <v>109</v>
      </c>
      <c r="C57" s="105" t="s">
        <v>264</v>
      </c>
      <c r="D57" s="294"/>
      <c r="E57" s="70"/>
      <c r="F57" s="70"/>
      <c r="G57" s="107"/>
      <c r="H57" s="106"/>
      <c r="I57" s="103"/>
      <c r="J57" s="58"/>
      <c r="K57" s="62"/>
      <c r="L57" s="103"/>
      <c r="M57" s="103"/>
      <c r="N57" s="58"/>
      <c r="O57" s="58"/>
      <c r="P57" s="58"/>
      <c r="Q57" s="61"/>
      <c r="R57" s="358"/>
      <c r="S57" s="358"/>
      <c r="T57" s="358"/>
      <c r="U57" s="358"/>
      <c r="V57" s="358"/>
      <c r="W57" s="358"/>
      <c r="X57" s="358"/>
      <c r="Y57" s="358"/>
      <c r="Z57" s="75"/>
    </row>
    <row r="58" spans="1:26" ht="51" hidden="1">
      <c r="A58" s="84" t="s">
        <v>379</v>
      </c>
      <c r="B58" s="163" t="s">
        <v>117</v>
      </c>
      <c r="C58" s="105" t="s">
        <v>265</v>
      </c>
      <c r="D58" s="294"/>
      <c r="E58" s="70"/>
      <c r="F58" s="70"/>
      <c r="G58" s="107"/>
      <c r="H58" s="106"/>
      <c r="I58" s="103"/>
      <c r="J58" s="58"/>
      <c r="K58" s="62"/>
      <c r="L58" s="103"/>
      <c r="M58" s="103"/>
      <c r="N58" s="58"/>
      <c r="O58" s="58" t="s">
        <v>391</v>
      </c>
      <c r="P58" s="106" t="s">
        <v>361</v>
      </c>
      <c r="Q58" s="61" t="s">
        <v>365</v>
      </c>
      <c r="R58" s="358"/>
      <c r="S58" s="358"/>
      <c r="T58" s="358"/>
      <c r="U58" s="358"/>
      <c r="V58" s="358"/>
      <c r="W58" s="358"/>
      <c r="X58" s="358"/>
      <c r="Y58" s="358"/>
      <c r="Z58" s="75"/>
    </row>
    <row r="59" spans="1:26" ht="63.75" hidden="1">
      <c r="A59" s="101"/>
      <c r="B59" s="163" t="s">
        <v>384</v>
      </c>
      <c r="C59" s="105" t="s">
        <v>266</v>
      </c>
      <c r="D59" s="294"/>
      <c r="E59" s="70"/>
      <c r="F59" s="70"/>
      <c r="G59" s="107"/>
      <c r="H59" s="106"/>
      <c r="I59" s="103"/>
      <c r="J59" s="58"/>
      <c r="K59" s="62"/>
      <c r="L59" s="103"/>
      <c r="M59" s="103"/>
      <c r="N59" s="58"/>
      <c r="O59" s="58"/>
      <c r="P59" s="58"/>
      <c r="Q59" s="61"/>
      <c r="R59" s="358"/>
      <c r="S59" s="358"/>
      <c r="T59" s="358"/>
      <c r="U59" s="358"/>
      <c r="V59" s="358"/>
      <c r="W59" s="358"/>
      <c r="X59" s="358"/>
      <c r="Y59" s="358"/>
      <c r="Z59" s="75"/>
    </row>
    <row r="60" spans="1:26" ht="104.25" customHeight="1">
      <c r="A60" s="29" t="s">
        <v>201</v>
      </c>
      <c r="B60" s="163" t="s">
        <v>202</v>
      </c>
      <c r="C60" s="105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58">
        <f t="shared" ref="R60:T60" si="15">SUM(R61:R62)</f>
        <v>108.45</v>
      </c>
      <c r="S60" s="358">
        <f t="shared" si="15"/>
        <v>108.45</v>
      </c>
      <c r="T60" s="358">
        <f t="shared" si="15"/>
        <v>2948.4</v>
      </c>
      <c r="U60" s="358">
        <f t="shared" ref="U60:Y60" si="16">SUM(U61:U62)</f>
        <v>2948.4</v>
      </c>
      <c r="V60" s="358">
        <f t="shared" ref="V60:X60" si="17">SUM(V61:V62)</f>
        <v>115.8</v>
      </c>
      <c r="W60" s="358">
        <f t="shared" si="17"/>
        <v>122.748</v>
      </c>
      <c r="X60" s="358">
        <f t="shared" si="17"/>
        <v>130.11288000000002</v>
      </c>
      <c r="Y60" s="358">
        <f t="shared" si="16"/>
        <v>137.91965280000002</v>
      </c>
      <c r="Z60" s="75"/>
    </row>
    <row r="61" spans="1:26" ht="127.5" customHeight="1">
      <c r="A61" s="30" t="s">
        <v>326</v>
      </c>
      <c r="B61" s="163" t="s">
        <v>216</v>
      </c>
      <c r="C61" s="105"/>
      <c r="D61" s="294" t="s">
        <v>204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401</v>
      </c>
      <c r="P61" s="58"/>
      <c r="Q61" s="61" t="s">
        <v>366</v>
      </c>
      <c r="R61" s="358">
        <v>108.45</v>
      </c>
      <c r="S61" s="358">
        <v>108.45</v>
      </c>
      <c r="T61" s="358">
        <v>113.6</v>
      </c>
      <c r="U61" s="358">
        <v>113.6</v>
      </c>
      <c r="V61" s="358">
        <v>115.8</v>
      </c>
      <c r="W61" s="358">
        <f>V61*1.06</f>
        <v>122.748</v>
      </c>
      <c r="X61" s="358">
        <f>W61*1.06</f>
        <v>130.11288000000002</v>
      </c>
      <c r="Y61" s="358">
        <f>X61*1.06</f>
        <v>137.91965280000002</v>
      </c>
      <c r="Z61" s="75"/>
    </row>
    <row r="62" spans="1:26" ht="128.25" customHeight="1">
      <c r="A62" s="30" t="s">
        <v>327</v>
      </c>
      <c r="B62" s="163" t="s">
        <v>217</v>
      </c>
      <c r="C62" s="105"/>
      <c r="D62" s="294" t="s">
        <v>293</v>
      </c>
      <c r="E62" s="70"/>
      <c r="F62" s="70"/>
      <c r="G62" s="107" t="s">
        <v>41</v>
      </c>
      <c r="H62" s="106" t="s">
        <v>205</v>
      </c>
      <c r="I62" s="103" t="s">
        <v>76</v>
      </c>
      <c r="J62" s="58"/>
      <c r="K62" s="62" t="s">
        <v>44</v>
      </c>
      <c r="L62" s="103" t="s">
        <v>45</v>
      </c>
      <c r="M62" s="103" t="s">
        <v>43</v>
      </c>
      <c r="N62" s="58"/>
      <c r="O62" s="58" t="s">
        <v>401</v>
      </c>
      <c r="P62" s="58"/>
      <c r="Q62" s="61" t="s">
        <v>366</v>
      </c>
      <c r="R62" s="358"/>
      <c r="S62" s="358"/>
      <c r="T62" s="358">
        <v>2834.8</v>
      </c>
      <c r="U62" s="358">
        <v>2834.8</v>
      </c>
      <c r="V62" s="358"/>
      <c r="W62" s="358"/>
      <c r="X62" s="358"/>
      <c r="Y62" s="358"/>
      <c r="Z62" s="75"/>
    </row>
    <row r="63" spans="1:26" ht="166.5" customHeight="1">
      <c r="A63" s="101" t="s">
        <v>206</v>
      </c>
      <c r="B63" s="163" t="s">
        <v>385</v>
      </c>
      <c r="C63" s="105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58">
        <f t="shared" ref="R63:W63" si="18">SUM(R65)</f>
        <v>0</v>
      </c>
      <c r="S63" s="358">
        <f t="shared" si="18"/>
        <v>0</v>
      </c>
      <c r="T63" s="358">
        <f t="shared" si="18"/>
        <v>0</v>
      </c>
      <c r="U63" s="358">
        <f t="shared" si="18"/>
        <v>0</v>
      </c>
      <c r="V63" s="358">
        <f t="shared" si="18"/>
        <v>0</v>
      </c>
      <c r="W63" s="358">
        <f t="shared" si="18"/>
        <v>0</v>
      </c>
      <c r="X63" s="358">
        <f>W63*1.06</f>
        <v>0</v>
      </c>
      <c r="Y63" s="358">
        <f>X63*1.06</f>
        <v>0</v>
      </c>
      <c r="Z63" s="75"/>
    </row>
    <row r="64" spans="1:26" ht="141.75" hidden="1" customHeight="1">
      <c r="A64" s="101" t="s">
        <v>374</v>
      </c>
      <c r="B64" s="163" t="s">
        <v>386</v>
      </c>
      <c r="C64" s="2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401</v>
      </c>
      <c r="P64" s="70"/>
      <c r="Q64" s="61" t="s">
        <v>245</v>
      </c>
      <c r="R64" s="358"/>
      <c r="S64" s="358"/>
      <c r="T64" s="358"/>
      <c r="U64" s="358"/>
      <c r="V64" s="358"/>
      <c r="W64" s="358"/>
      <c r="X64" s="358"/>
      <c r="Y64" s="358"/>
      <c r="Z64" s="75"/>
    </row>
    <row r="65" spans="1:27" ht="114.75" hidden="1">
      <c r="A65" s="84" t="s">
        <v>375</v>
      </c>
      <c r="B65" s="208" t="s">
        <v>258</v>
      </c>
      <c r="C65" s="24" t="s">
        <v>259</v>
      </c>
      <c r="D65" s="301" t="s">
        <v>260</v>
      </c>
      <c r="E65" s="70"/>
      <c r="F65" s="70"/>
      <c r="G65" s="107" t="s">
        <v>41</v>
      </c>
      <c r="H65" s="106" t="s">
        <v>205</v>
      </c>
      <c r="I65" s="103" t="s">
        <v>76</v>
      </c>
      <c r="J65" s="58"/>
      <c r="K65" s="62" t="s">
        <v>44</v>
      </c>
      <c r="L65" s="103" t="s">
        <v>45</v>
      </c>
      <c r="M65" s="103" t="s">
        <v>43</v>
      </c>
      <c r="N65" s="58"/>
      <c r="O65" s="58" t="s">
        <v>247</v>
      </c>
      <c r="P65" s="58"/>
      <c r="Q65" s="61" t="s">
        <v>366</v>
      </c>
      <c r="R65" s="358">
        <v>0</v>
      </c>
      <c r="S65" s="358">
        <v>0</v>
      </c>
      <c r="T65" s="358"/>
      <c r="U65" s="358">
        <v>0</v>
      </c>
      <c r="V65" s="358"/>
      <c r="W65" s="358"/>
      <c r="X65" s="358">
        <f>W65*1.06</f>
        <v>0</v>
      </c>
      <c r="Y65" s="358">
        <f>X65*1.06</f>
        <v>0</v>
      </c>
      <c r="Z65" s="75"/>
    </row>
    <row r="66" spans="1:27" ht="34.5" customHeight="1">
      <c r="A66" s="29"/>
      <c r="B66" s="176" t="s">
        <v>208</v>
      </c>
      <c r="C66" s="22"/>
      <c r="D66" s="294"/>
      <c r="E66" s="70"/>
      <c r="F66" s="70"/>
      <c r="G66" s="58"/>
      <c r="H66" s="58"/>
      <c r="I66" s="58"/>
      <c r="J66" s="58"/>
      <c r="K66" s="58"/>
      <c r="L66" s="58"/>
      <c r="M66" s="58"/>
      <c r="N66" s="70"/>
      <c r="O66" s="58"/>
      <c r="P66" s="70" t="s">
        <v>209</v>
      </c>
      <c r="Q66" s="78"/>
      <c r="R66" s="333">
        <f t="shared" ref="R66:T66" si="19">SUM(R8,R55,R60,R63)</f>
        <v>5314.0050000000001</v>
      </c>
      <c r="S66" s="357">
        <f t="shared" si="19"/>
        <v>4917.6280599999991</v>
      </c>
      <c r="T66" s="357">
        <f t="shared" si="19"/>
        <v>8135.7000000000007</v>
      </c>
      <c r="U66" s="357">
        <f t="shared" ref="U66:Y66" si="20">SUM(U8,U55,U60,U63)</f>
        <v>7359.6999999999989</v>
      </c>
      <c r="V66" s="357">
        <f t="shared" ref="V66:X66" si="21">SUM(V8,V55,V60,V63)</f>
        <v>6498.9000000000015</v>
      </c>
      <c r="W66" s="357">
        <f t="shared" si="21"/>
        <v>6078.424</v>
      </c>
      <c r="X66" s="357">
        <f t="shared" si="21"/>
        <v>6443.1294400000015</v>
      </c>
      <c r="Y66" s="357">
        <f t="shared" si="20"/>
        <v>6829.7172064000024</v>
      </c>
      <c r="Z66" s="75"/>
    </row>
    <row r="67" spans="1:27" ht="2.25" hidden="1" customHeight="1">
      <c r="A67" s="92"/>
      <c r="B67" s="95"/>
      <c r="C67" s="100"/>
      <c r="D67" s="294"/>
      <c r="E67" s="70"/>
      <c r="F67" s="70"/>
      <c r="G67" s="76"/>
      <c r="H67" s="77"/>
      <c r="I67" s="77"/>
      <c r="J67" s="77"/>
      <c r="K67" s="77"/>
      <c r="L67" s="77"/>
      <c r="M67" s="77"/>
      <c r="N67" s="70"/>
      <c r="O67" s="58"/>
      <c r="P67" s="70"/>
      <c r="Q67" s="70"/>
      <c r="R67" s="70"/>
      <c r="S67" s="70"/>
      <c r="T67" s="75"/>
      <c r="U67" s="70"/>
      <c r="V67" s="75"/>
      <c r="W67" s="70"/>
      <c r="X67" s="70"/>
      <c r="Y67" s="70"/>
      <c r="Z67" s="75"/>
    </row>
    <row r="68" spans="1:27" ht="31.5" customHeight="1">
      <c r="A68" s="75"/>
      <c r="B68" s="80" t="s">
        <v>424</v>
      </c>
      <c r="C68" s="75"/>
      <c r="D68" s="353" t="s">
        <v>111</v>
      </c>
      <c r="E68" s="75"/>
      <c r="F68" s="75"/>
      <c r="G68" s="54"/>
      <c r="H68" s="75"/>
      <c r="I68" s="75"/>
      <c r="J68" s="75"/>
      <c r="K68" s="75"/>
      <c r="L68" s="75"/>
      <c r="M68" s="75"/>
      <c r="N68" s="75"/>
      <c r="O68" s="360"/>
      <c r="P68" s="75"/>
      <c r="Q68" s="75"/>
      <c r="R68" s="75"/>
      <c r="S68" s="75"/>
      <c r="T68" s="70"/>
      <c r="U68" s="75"/>
      <c r="V68" s="70">
        <v>883.2</v>
      </c>
      <c r="W68" s="75"/>
      <c r="X68" s="75"/>
      <c r="Y68" s="75"/>
      <c r="Z68" s="75"/>
    </row>
    <row r="69" spans="1:27" ht="30" hidden="1" customHeight="1">
      <c r="A69" s="75"/>
      <c r="B69" s="53"/>
      <c r="C69" s="75"/>
      <c r="D69" s="353"/>
      <c r="E69" s="75"/>
      <c r="F69" s="75"/>
      <c r="G69" s="70"/>
      <c r="H69" s="70"/>
      <c r="I69" s="70"/>
      <c r="J69" s="70"/>
      <c r="K69" s="70"/>
      <c r="L69" s="70"/>
      <c r="M69" s="70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7" s="1" customFormat="1" ht="25.5">
      <c r="A70" s="75"/>
      <c r="B70" s="54" t="s">
        <v>428</v>
      </c>
      <c r="C70" s="75"/>
      <c r="D70" s="353" t="s">
        <v>84</v>
      </c>
      <c r="E70" s="75"/>
      <c r="F70" s="75"/>
      <c r="G70" s="5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>
        <v>382.5</v>
      </c>
      <c r="U70" s="75">
        <v>246.7</v>
      </c>
      <c r="V70" s="75">
        <v>135.80000000000001</v>
      </c>
      <c r="W70" s="75"/>
      <c r="X70" s="75"/>
      <c r="Y70" s="75"/>
      <c r="Z70" s="75"/>
    </row>
    <row r="71" spans="1:27" ht="53.25" customHeight="1">
      <c r="A71" s="75"/>
      <c r="B71" s="54" t="s">
        <v>430</v>
      </c>
      <c r="C71" s="75"/>
      <c r="D71" s="336">
        <v>1003</v>
      </c>
      <c r="E71" s="75"/>
      <c r="F71" s="75"/>
      <c r="G71" s="5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93">
        <v>238.56</v>
      </c>
      <c r="S71" s="293">
        <v>238.56</v>
      </c>
      <c r="T71" s="293">
        <v>0</v>
      </c>
      <c r="U71" s="293">
        <v>0</v>
      </c>
      <c r="V71" s="293">
        <f>U71*1.06</f>
        <v>0</v>
      </c>
      <c r="W71" s="293">
        <f>V71*1.06</f>
        <v>0</v>
      </c>
      <c r="X71" s="293">
        <f>W71*1.06</f>
        <v>0</v>
      </c>
      <c r="Y71" s="293">
        <f>X71*1.06</f>
        <v>0</v>
      </c>
      <c r="Z71" s="293"/>
      <c r="AA71" s="19"/>
    </row>
    <row r="72" spans="1:27" ht="22.5" customHeight="1">
      <c r="A72" s="75"/>
      <c r="B72" s="337" t="s">
        <v>269</v>
      </c>
      <c r="C72" s="75"/>
      <c r="D72" s="75"/>
      <c r="E72" s="75"/>
      <c r="F72" s="75"/>
      <c r="G72" s="5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2">
        <f t="shared" ref="R72:T72" si="22">R66+R67+R68+R69+R70+R71</f>
        <v>5552.5650000000005</v>
      </c>
      <c r="S72" s="312">
        <f t="shared" si="22"/>
        <v>5156.1880599999995</v>
      </c>
      <c r="T72" s="312">
        <f t="shared" si="22"/>
        <v>8518.2000000000007</v>
      </c>
      <c r="U72" s="312">
        <f t="shared" ref="U72:Y72" si="23">U66+U67+U68+U69+U70+U71</f>
        <v>7606.3999999999987</v>
      </c>
      <c r="V72" s="312">
        <f t="shared" ref="V72:X72" si="24">V66+V67+V68+V69+V70+V71</f>
        <v>7517.9000000000015</v>
      </c>
      <c r="W72" s="312">
        <f t="shared" si="24"/>
        <v>6078.424</v>
      </c>
      <c r="X72" s="312">
        <f t="shared" si="24"/>
        <v>6443.1294400000015</v>
      </c>
      <c r="Y72" s="312">
        <f t="shared" si="23"/>
        <v>6829.7172064000024</v>
      </c>
      <c r="Z72" s="312"/>
      <c r="AA72" s="21"/>
    </row>
    <row r="73" spans="1:27" hidden="1">
      <c r="A73" s="75"/>
      <c r="B73" s="53"/>
      <c r="C73" s="75"/>
      <c r="D73" s="361"/>
      <c r="E73" s="75"/>
      <c r="F73" s="75"/>
      <c r="G73" s="5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90"/>
    </row>
    <row r="74" spans="1:27" hidden="1">
      <c r="A74" s="126"/>
      <c r="B74" s="127"/>
      <c r="C74" s="128"/>
      <c r="D74" s="25"/>
      <c r="E74" s="307"/>
      <c r="F74" s="307"/>
      <c r="G74" s="54"/>
      <c r="H74" s="75"/>
      <c r="I74" s="75"/>
      <c r="J74" s="75"/>
      <c r="K74" s="75"/>
      <c r="L74" s="75"/>
      <c r="M74" s="75"/>
      <c r="N74" s="307"/>
      <c r="O74" s="307"/>
      <c r="P74" s="307"/>
      <c r="Q74" s="308"/>
      <c r="R74" s="308"/>
      <c r="S74" s="308"/>
      <c r="T74" s="308"/>
      <c r="U74" s="308"/>
      <c r="V74" s="308"/>
      <c r="W74" s="308"/>
      <c r="X74" s="308"/>
      <c r="Y74" s="308"/>
      <c r="Z74" s="90"/>
    </row>
    <row r="75" spans="1:27" hidden="1">
      <c r="B75" s="90"/>
      <c r="C75" s="90"/>
      <c r="D75" s="90"/>
      <c r="E75" s="90"/>
      <c r="F75" s="90"/>
      <c r="G75" s="54"/>
      <c r="H75" s="75"/>
      <c r="I75" s="75"/>
      <c r="J75" s="75"/>
      <c r="K75" s="75"/>
      <c r="L75" s="75"/>
      <c r="M75" s="75"/>
      <c r="N75" s="90"/>
      <c r="O75" s="355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7" spans="1:27" ht="17.25" customHeight="1">
      <c r="B77" s="44"/>
      <c r="C77" s="44"/>
      <c r="D77" s="44"/>
      <c r="E77" s="44"/>
      <c r="F77" s="44"/>
      <c r="G77" s="45"/>
      <c r="H77" s="44"/>
      <c r="I77" s="44"/>
      <c r="J77" s="44"/>
      <c r="K77" s="44"/>
      <c r="L77" s="44"/>
      <c r="M77" s="44"/>
      <c r="N77" s="44"/>
      <c r="O77" s="44"/>
      <c r="P77" s="44"/>
      <c r="Q77" s="136" t="s">
        <v>210</v>
      </c>
      <c r="R77" s="136"/>
      <c r="S77" s="136"/>
      <c r="T77" s="136"/>
      <c r="U77" s="136"/>
      <c r="V77" s="44"/>
      <c r="W77" s="44"/>
      <c r="X77" s="44" t="s">
        <v>209</v>
      </c>
      <c r="Y77" s="44"/>
      <c r="Z77" s="44"/>
    </row>
    <row r="78" spans="1:27" ht="17.25" customHeight="1">
      <c r="B78" s="136" t="s">
        <v>223</v>
      </c>
      <c r="C78" s="136"/>
      <c r="D78" s="136"/>
      <c r="E78" s="44"/>
      <c r="F78" s="44"/>
      <c r="G78" s="45"/>
      <c r="H78" s="44" t="s">
        <v>281</v>
      </c>
      <c r="I78" s="44"/>
      <c r="J78" s="44"/>
      <c r="K78" s="44"/>
      <c r="L78" s="44"/>
      <c r="M78" s="44"/>
      <c r="N78" s="44"/>
      <c r="O78" s="44"/>
      <c r="P78" s="44"/>
      <c r="Q78" s="46" t="s">
        <v>212</v>
      </c>
      <c r="R78" s="46"/>
      <c r="S78" s="46"/>
      <c r="T78" s="46"/>
      <c r="U78" s="46"/>
      <c r="V78" s="44"/>
      <c r="W78" s="44"/>
      <c r="X78" s="47"/>
      <c r="Y78" s="125" t="s">
        <v>279</v>
      </c>
      <c r="Z78" s="125"/>
    </row>
    <row r="79" spans="1:27">
      <c r="G79" s="9"/>
      <c r="H79" s="1"/>
      <c r="I79" s="1"/>
      <c r="J79" s="1"/>
      <c r="K79" s="1"/>
      <c r="L79" s="1"/>
      <c r="M79" s="1"/>
    </row>
    <row r="80" spans="1:27">
      <c r="G80" s="9"/>
      <c r="I80" s="1"/>
      <c r="J80" s="1"/>
      <c r="K80" s="1"/>
      <c r="L80" s="1"/>
      <c r="M80" s="1"/>
    </row>
  </sheetData>
  <mergeCells count="30">
    <mergeCell ref="Z3:Z5"/>
    <mergeCell ref="X4:Y4"/>
    <mergeCell ref="F4:I4"/>
    <mergeCell ref="Y78:Z78"/>
    <mergeCell ref="G35:G36"/>
    <mergeCell ref="Q77:U77"/>
    <mergeCell ref="W4:W5"/>
    <mergeCell ref="R3:Y3"/>
    <mergeCell ref="S4:U4"/>
    <mergeCell ref="V4:V5"/>
    <mergeCell ref="I35:I36"/>
    <mergeCell ref="J4:M4"/>
    <mergeCell ref="B78:D78"/>
    <mergeCell ref="B23:B24"/>
    <mergeCell ref="C23:C24"/>
    <mergeCell ref="H35:H36"/>
    <mergeCell ref="A74:C74"/>
    <mergeCell ref="B21:B22"/>
    <mergeCell ref="C21:C22"/>
    <mergeCell ref="A23:A24"/>
    <mergeCell ref="A21:A22"/>
    <mergeCell ref="A9:A11"/>
    <mergeCell ref="B9:B11"/>
    <mergeCell ref="C9:C11"/>
    <mergeCell ref="A2:Y2"/>
    <mergeCell ref="A3:C5"/>
    <mergeCell ref="D3:D5"/>
    <mergeCell ref="E3:Q3"/>
    <mergeCell ref="E4:E5"/>
    <mergeCell ref="N4:Q4"/>
  </mergeCells>
  <phoneticPr fontId="3" type="noConversion"/>
  <pageMargins left="0.39370078740157483" right="0.39370078740157483" top="0.5" bottom="0.34" header="0.51181102362204722" footer="0.35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A75"/>
  <sheetViews>
    <sheetView view="pageBreakPreview" zoomScale="60" zoomScaleNormal="6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B21" sqref="B21:B22"/>
    </sheetView>
  </sheetViews>
  <sheetFormatPr defaultRowHeight="12.75"/>
  <cols>
    <col min="1" max="1" width="7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0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B1" s="90"/>
      <c r="C1" s="90"/>
      <c r="D1" s="90"/>
      <c r="E1" s="90"/>
      <c r="F1" s="90"/>
      <c r="G1" s="28"/>
      <c r="H1" s="26"/>
      <c r="I1" s="26"/>
      <c r="J1" s="26"/>
      <c r="K1" s="26"/>
      <c r="L1" s="26"/>
      <c r="M1" s="26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44" customFormat="1" ht="20.25" customHeight="1">
      <c r="A2" s="290" t="s">
        <v>318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90"/>
    </row>
    <row r="3" spans="1:26" s="50" customFormat="1" ht="14.25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14.25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308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01" t="s">
        <v>32</v>
      </c>
      <c r="B7" s="176" t="s">
        <v>33</v>
      </c>
      <c r="C7" s="2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292">
        <f t="shared" ref="R7:T7" si="0">SUM(R8,R55,R60,R63)</f>
        <v>5331.5789999999997</v>
      </c>
      <c r="S7" s="292">
        <f t="shared" si="0"/>
        <v>5073.9939100000001</v>
      </c>
      <c r="T7" s="292">
        <f t="shared" si="0"/>
        <v>6444</v>
      </c>
      <c r="U7" s="292">
        <f t="shared" ref="U7:Y7" si="1">SUM(U8,U55,U60,U63)</f>
        <v>5437.1</v>
      </c>
      <c r="V7" s="292">
        <f t="shared" ref="V7:X7" si="2">SUM(V8,V55,V60,V63)</f>
        <v>8090.4</v>
      </c>
      <c r="W7" s="292">
        <f t="shared" si="2"/>
        <v>8575.8240000000005</v>
      </c>
      <c r="X7" s="292">
        <f t="shared" si="2"/>
        <v>9090.3734400000012</v>
      </c>
      <c r="Y7" s="292">
        <f t="shared" si="1"/>
        <v>9635.7958464000021</v>
      </c>
      <c r="Z7" s="75"/>
    </row>
    <row r="8" spans="1:26" ht="63.75">
      <c r="A8" s="29" t="s">
        <v>35</v>
      </c>
      <c r="B8" s="163" t="s">
        <v>36</v>
      </c>
      <c r="C8" s="105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292">
        <f t="shared" ref="R8:S8" si="3">SUM(R9:R54)</f>
        <v>3056.6790000000001</v>
      </c>
      <c r="S8" s="292">
        <f t="shared" si="3"/>
        <v>2799.0939100000001</v>
      </c>
      <c r="T8" s="292">
        <f>SUM(T9:T54)</f>
        <v>3494.7</v>
      </c>
      <c r="U8" s="292">
        <f t="shared" ref="U8:Y8" si="4">SUM(U9:U54)</f>
        <v>2487.7999999999997</v>
      </c>
      <c r="V8" s="292">
        <f t="shared" ref="V8:X8" si="5">SUM(V9:V54)</f>
        <v>5787.4</v>
      </c>
      <c r="W8" s="292">
        <f t="shared" si="5"/>
        <v>6134.6440000000002</v>
      </c>
      <c r="X8" s="292">
        <f t="shared" si="5"/>
        <v>6502.7226400000009</v>
      </c>
      <c r="Y8" s="292">
        <f t="shared" si="4"/>
        <v>6892.8859984000019</v>
      </c>
      <c r="Z8" s="75"/>
    </row>
    <row r="9" spans="1:26" ht="120" customHeight="1">
      <c r="A9" s="139" t="s">
        <v>38</v>
      </c>
      <c r="B9" s="141" t="s">
        <v>39</v>
      </c>
      <c r="C9" s="141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392</v>
      </c>
      <c r="P9" s="60" t="s">
        <v>349</v>
      </c>
      <c r="Q9" s="61" t="s">
        <v>365</v>
      </c>
      <c r="R9" s="292">
        <v>779.9</v>
      </c>
      <c r="S9" s="292">
        <v>756.73689999999999</v>
      </c>
      <c r="T9" s="292">
        <v>1012.1</v>
      </c>
      <c r="U9" s="292">
        <v>924</v>
      </c>
      <c r="V9" s="292">
        <v>875.4</v>
      </c>
      <c r="W9" s="292">
        <f t="shared" ref="V9:Y24" si="6">V9*1.06</f>
        <v>927.92399999999998</v>
      </c>
      <c r="X9" s="292">
        <f t="shared" si="6"/>
        <v>983.59944000000007</v>
      </c>
      <c r="Y9" s="292">
        <f t="shared" si="6"/>
        <v>1042.6154064000002</v>
      </c>
      <c r="Z9" s="75"/>
    </row>
    <row r="10" spans="1:26" ht="116.25" customHeight="1">
      <c r="A10" s="144"/>
      <c r="B10" s="142"/>
      <c r="C10" s="142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392</v>
      </c>
      <c r="P10" s="60" t="s">
        <v>349</v>
      </c>
      <c r="Q10" s="61" t="s">
        <v>365</v>
      </c>
      <c r="R10" s="292"/>
      <c r="S10" s="292"/>
      <c r="T10" s="292">
        <v>10</v>
      </c>
      <c r="U10" s="292">
        <v>0</v>
      </c>
      <c r="V10" s="292">
        <v>10</v>
      </c>
      <c r="W10" s="292">
        <f t="shared" si="6"/>
        <v>10.600000000000001</v>
      </c>
      <c r="X10" s="292">
        <f t="shared" si="6"/>
        <v>11.236000000000002</v>
      </c>
      <c r="Y10" s="292">
        <f t="shared" si="6"/>
        <v>11.910160000000003</v>
      </c>
      <c r="Z10" s="75"/>
    </row>
    <row r="11" spans="1:26" ht="85.5" hidden="1" customHeight="1">
      <c r="A11" s="140"/>
      <c r="B11" s="143"/>
      <c r="C11" s="143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392</v>
      </c>
      <c r="P11" s="60" t="s">
        <v>349</v>
      </c>
      <c r="Q11" s="61" t="s">
        <v>365</v>
      </c>
      <c r="R11" s="292">
        <v>10</v>
      </c>
      <c r="S11" s="292"/>
      <c r="T11" s="292"/>
      <c r="U11" s="292"/>
      <c r="V11" s="292">
        <f t="shared" si="6"/>
        <v>0</v>
      </c>
      <c r="W11" s="292">
        <f t="shared" si="6"/>
        <v>0</v>
      </c>
      <c r="X11" s="292">
        <f t="shared" si="6"/>
        <v>0</v>
      </c>
      <c r="Y11" s="292">
        <f t="shared" si="6"/>
        <v>0</v>
      </c>
      <c r="Z11" s="75"/>
    </row>
    <row r="12" spans="1:26" ht="54" hidden="1" customHeight="1">
      <c r="A12" s="101" t="s">
        <v>46</v>
      </c>
      <c r="B12" s="163" t="s">
        <v>47</v>
      </c>
      <c r="C12" s="105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292"/>
      <c r="S12" s="292"/>
      <c r="T12" s="292"/>
      <c r="U12" s="292"/>
      <c r="V12" s="292">
        <f t="shared" si="6"/>
        <v>0</v>
      </c>
      <c r="W12" s="292">
        <f t="shared" si="6"/>
        <v>0</v>
      </c>
      <c r="X12" s="292">
        <f t="shared" si="6"/>
        <v>0</v>
      </c>
      <c r="Y12" s="292">
        <f t="shared" si="6"/>
        <v>0</v>
      </c>
      <c r="Z12" s="75"/>
    </row>
    <row r="13" spans="1:26" ht="161.25" hidden="1" customHeight="1">
      <c r="A13" s="101" t="s">
        <v>49</v>
      </c>
      <c r="B13" s="163" t="s">
        <v>369</v>
      </c>
      <c r="C13" s="105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292"/>
      <c r="S13" s="292"/>
      <c r="T13" s="292"/>
      <c r="U13" s="292"/>
      <c r="V13" s="292">
        <f t="shared" si="6"/>
        <v>0</v>
      </c>
      <c r="W13" s="292">
        <f t="shared" si="6"/>
        <v>0</v>
      </c>
      <c r="X13" s="292">
        <f t="shared" si="6"/>
        <v>0</v>
      </c>
      <c r="Y13" s="292">
        <f t="shared" si="6"/>
        <v>0</v>
      </c>
      <c r="Z13" s="75"/>
    </row>
    <row r="14" spans="1:26" ht="144" hidden="1" customHeight="1">
      <c r="A14" s="101" t="s">
        <v>51</v>
      </c>
      <c r="B14" s="163" t="s">
        <v>370</v>
      </c>
      <c r="C14" s="105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392</v>
      </c>
      <c r="P14" s="58" t="s">
        <v>360</v>
      </c>
      <c r="Q14" s="61" t="s">
        <v>365</v>
      </c>
      <c r="R14" s="292">
        <v>48.15</v>
      </c>
      <c r="S14" s="292">
        <v>48.15</v>
      </c>
      <c r="T14" s="292"/>
      <c r="U14" s="292"/>
      <c r="V14" s="292">
        <f t="shared" si="6"/>
        <v>0</v>
      </c>
      <c r="W14" s="292">
        <f t="shared" si="6"/>
        <v>0</v>
      </c>
      <c r="X14" s="292">
        <f t="shared" si="6"/>
        <v>0</v>
      </c>
      <c r="Y14" s="292">
        <f t="shared" si="6"/>
        <v>0</v>
      </c>
      <c r="Z14" s="75"/>
    </row>
    <row r="15" spans="1:26" ht="89.25" hidden="1">
      <c r="A15" s="101" t="s">
        <v>53</v>
      </c>
      <c r="B15" s="163" t="s">
        <v>54</v>
      </c>
      <c r="C15" s="105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92"/>
      <c r="S15" s="292"/>
      <c r="T15" s="292"/>
      <c r="U15" s="292"/>
      <c r="V15" s="292">
        <f t="shared" si="6"/>
        <v>0</v>
      </c>
      <c r="W15" s="292">
        <f t="shared" si="6"/>
        <v>0</v>
      </c>
      <c r="X15" s="292">
        <f t="shared" si="6"/>
        <v>0</v>
      </c>
      <c r="Y15" s="292">
        <f t="shared" si="6"/>
        <v>0</v>
      </c>
      <c r="Z15" s="75"/>
    </row>
    <row r="16" spans="1:26" ht="84" hidden="1" customHeight="1">
      <c r="A16" s="101" t="s">
        <v>56</v>
      </c>
      <c r="B16" s="163" t="s">
        <v>57</v>
      </c>
      <c r="C16" s="105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92"/>
      <c r="S16" s="292"/>
      <c r="T16" s="292"/>
      <c r="U16" s="292"/>
      <c r="V16" s="292">
        <f t="shared" si="6"/>
        <v>0</v>
      </c>
      <c r="W16" s="292">
        <f t="shared" si="6"/>
        <v>0</v>
      </c>
      <c r="X16" s="292">
        <f t="shared" si="6"/>
        <v>0</v>
      </c>
      <c r="Y16" s="292">
        <f t="shared" si="6"/>
        <v>0</v>
      </c>
      <c r="Z16" s="75"/>
    </row>
    <row r="17" spans="1:26" ht="99.75" hidden="1" customHeight="1">
      <c r="A17" s="101" t="s">
        <v>59</v>
      </c>
      <c r="B17" s="163" t="s">
        <v>60</v>
      </c>
      <c r="C17" s="105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92"/>
      <c r="S17" s="292"/>
      <c r="T17" s="292"/>
      <c r="U17" s="292"/>
      <c r="V17" s="292">
        <f t="shared" si="6"/>
        <v>0</v>
      </c>
      <c r="W17" s="292">
        <f t="shared" si="6"/>
        <v>0</v>
      </c>
      <c r="X17" s="292">
        <f t="shared" si="6"/>
        <v>0</v>
      </c>
      <c r="Y17" s="292">
        <f t="shared" si="6"/>
        <v>0</v>
      </c>
      <c r="Z17" s="75"/>
    </row>
    <row r="18" spans="1:26" ht="49.5" hidden="1" customHeight="1">
      <c r="A18" s="101" t="s">
        <v>62</v>
      </c>
      <c r="B18" s="163" t="s">
        <v>63</v>
      </c>
      <c r="C18" s="105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292"/>
      <c r="S18" s="292"/>
      <c r="T18" s="292"/>
      <c r="U18" s="292"/>
      <c r="V18" s="292">
        <f t="shared" si="6"/>
        <v>0</v>
      </c>
      <c r="W18" s="292">
        <f t="shared" si="6"/>
        <v>0</v>
      </c>
      <c r="X18" s="292">
        <f t="shared" si="6"/>
        <v>0</v>
      </c>
      <c r="Y18" s="292">
        <f t="shared" si="6"/>
        <v>0</v>
      </c>
      <c r="Z18" s="75"/>
    </row>
    <row r="19" spans="1:26" ht="34.5" hidden="1" customHeight="1">
      <c r="A19" s="101" t="s">
        <v>65</v>
      </c>
      <c r="B19" s="163" t="s">
        <v>66</v>
      </c>
      <c r="C19" s="105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92"/>
      <c r="S19" s="292"/>
      <c r="T19" s="292"/>
      <c r="U19" s="292"/>
      <c r="V19" s="292">
        <f t="shared" si="6"/>
        <v>0</v>
      </c>
      <c r="W19" s="292">
        <f t="shared" si="6"/>
        <v>0</v>
      </c>
      <c r="X19" s="292">
        <f t="shared" si="6"/>
        <v>0</v>
      </c>
      <c r="Y19" s="292">
        <f t="shared" si="6"/>
        <v>0</v>
      </c>
      <c r="Z19" s="75"/>
    </row>
    <row r="20" spans="1:26" ht="50.25" hidden="1" customHeight="1">
      <c r="A20" s="101" t="s">
        <v>68</v>
      </c>
      <c r="B20" s="163" t="s">
        <v>69</v>
      </c>
      <c r="C20" s="105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292"/>
      <c r="S20" s="292"/>
      <c r="T20" s="292"/>
      <c r="U20" s="292"/>
      <c r="V20" s="292">
        <f t="shared" si="6"/>
        <v>0</v>
      </c>
      <c r="W20" s="292">
        <f t="shared" si="6"/>
        <v>0</v>
      </c>
      <c r="X20" s="292">
        <f t="shared" si="6"/>
        <v>0</v>
      </c>
      <c r="Y20" s="292">
        <f t="shared" si="6"/>
        <v>0</v>
      </c>
      <c r="Z20" s="75"/>
    </row>
    <row r="21" spans="1:26" ht="105.75" customHeight="1">
      <c r="A21" s="139" t="s">
        <v>71</v>
      </c>
      <c r="B21" s="191" t="s">
        <v>72</v>
      </c>
      <c r="C21" s="141" t="s">
        <v>73</v>
      </c>
      <c r="D21" s="294" t="s">
        <v>74</v>
      </c>
      <c r="E21" s="70"/>
      <c r="F21" s="70"/>
      <c r="G21" s="107" t="s">
        <v>41</v>
      </c>
      <c r="H21" s="106" t="s">
        <v>75</v>
      </c>
      <c r="I21" s="103" t="s">
        <v>76</v>
      </c>
      <c r="J21" s="58"/>
      <c r="K21" s="62" t="s">
        <v>44</v>
      </c>
      <c r="L21" s="103" t="s">
        <v>77</v>
      </c>
      <c r="M21" s="103" t="s">
        <v>43</v>
      </c>
      <c r="N21" s="58"/>
      <c r="O21" s="58" t="s">
        <v>392</v>
      </c>
      <c r="P21" s="106" t="s">
        <v>347</v>
      </c>
      <c r="Q21" s="61" t="s">
        <v>245</v>
      </c>
      <c r="R21" s="292"/>
      <c r="S21" s="292"/>
      <c r="T21" s="292">
        <v>50</v>
      </c>
      <c r="U21" s="292">
        <v>0</v>
      </c>
      <c r="V21" s="292">
        <v>0</v>
      </c>
      <c r="W21" s="292">
        <f t="shared" si="6"/>
        <v>0</v>
      </c>
      <c r="X21" s="292">
        <f t="shared" si="6"/>
        <v>0</v>
      </c>
      <c r="Y21" s="292">
        <f t="shared" si="6"/>
        <v>0</v>
      </c>
      <c r="Z21" s="75"/>
    </row>
    <row r="22" spans="1:26" ht="73.5" customHeight="1">
      <c r="A22" s="140"/>
      <c r="B22" s="192"/>
      <c r="C22" s="143"/>
      <c r="D22" s="294" t="s">
        <v>267</v>
      </c>
      <c r="E22" s="70"/>
      <c r="F22" s="70"/>
      <c r="G22" s="107" t="s">
        <v>41</v>
      </c>
      <c r="H22" s="106" t="s">
        <v>331</v>
      </c>
      <c r="I22" s="103" t="s">
        <v>76</v>
      </c>
      <c r="J22" s="58"/>
      <c r="K22" s="62" t="s">
        <v>44</v>
      </c>
      <c r="L22" s="103" t="s">
        <v>268</v>
      </c>
      <c r="M22" s="103" t="s">
        <v>43</v>
      </c>
      <c r="N22" s="58"/>
      <c r="O22" s="58" t="s">
        <v>392</v>
      </c>
      <c r="P22" s="106" t="s">
        <v>346</v>
      </c>
      <c r="Q22" s="61" t="s">
        <v>365</v>
      </c>
      <c r="R22" s="292">
        <v>225.85499999999999</v>
      </c>
      <c r="S22" s="292">
        <v>225.85499999999999</v>
      </c>
      <c r="T22" s="292">
        <v>18.899999999999999</v>
      </c>
      <c r="U22" s="292">
        <v>5.7</v>
      </c>
      <c r="V22" s="292">
        <v>0</v>
      </c>
      <c r="W22" s="292">
        <f t="shared" si="6"/>
        <v>0</v>
      </c>
      <c r="X22" s="292">
        <f t="shared" si="6"/>
        <v>0</v>
      </c>
      <c r="Y22" s="292">
        <f t="shared" si="6"/>
        <v>0</v>
      </c>
      <c r="Z22" s="75"/>
    </row>
    <row r="23" spans="1:26" ht="108" customHeight="1">
      <c r="A23" s="139" t="s">
        <v>78</v>
      </c>
      <c r="B23" s="191" t="s">
        <v>382</v>
      </c>
      <c r="C23" s="141" t="s">
        <v>79</v>
      </c>
      <c r="D23" s="294" t="s">
        <v>300</v>
      </c>
      <c r="E23" s="70"/>
      <c r="F23" s="70"/>
      <c r="G23" s="107" t="s">
        <v>41</v>
      </c>
      <c r="H23" s="106" t="s">
        <v>80</v>
      </c>
      <c r="I23" s="103" t="s">
        <v>76</v>
      </c>
      <c r="J23" s="58"/>
      <c r="K23" s="62" t="s">
        <v>44</v>
      </c>
      <c r="L23" s="103" t="s">
        <v>81</v>
      </c>
      <c r="M23" s="103" t="s">
        <v>43</v>
      </c>
      <c r="N23" s="58"/>
      <c r="O23" s="58" t="s">
        <v>392</v>
      </c>
      <c r="P23" s="106" t="s">
        <v>348</v>
      </c>
      <c r="Q23" s="61" t="s">
        <v>365</v>
      </c>
      <c r="R23" s="292"/>
      <c r="S23" s="292"/>
      <c r="T23" s="292">
        <v>457.5</v>
      </c>
      <c r="U23" s="292">
        <v>0</v>
      </c>
      <c r="V23" s="292">
        <v>2913.3</v>
      </c>
      <c r="W23" s="292">
        <f t="shared" si="6"/>
        <v>3088.0980000000004</v>
      </c>
      <c r="X23" s="292">
        <f t="shared" si="6"/>
        <v>3273.3838800000008</v>
      </c>
      <c r="Y23" s="292">
        <f t="shared" si="6"/>
        <v>3469.7869128000011</v>
      </c>
      <c r="Z23" s="75"/>
    </row>
    <row r="24" spans="1:26" ht="108" customHeight="1">
      <c r="A24" s="140"/>
      <c r="B24" s="192"/>
      <c r="C24" s="143"/>
      <c r="D24" s="294" t="s">
        <v>150</v>
      </c>
      <c r="E24" s="70"/>
      <c r="F24" s="70"/>
      <c r="G24" s="107" t="s">
        <v>41</v>
      </c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58" t="s">
        <v>392</v>
      </c>
      <c r="P24" s="106" t="s">
        <v>348</v>
      </c>
      <c r="Q24" s="61" t="s">
        <v>365</v>
      </c>
      <c r="R24" s="292">
        <v>148</v>
      </c>
      <c r="S24" s="292">
        <v>148</v>
      </c>
      <c r="T24" s="292">
        <v>300.10000000000002</v>
      </c>
      <c r="U24" s="292">
        <v>297.8</v>
      </c>
      <c r="V24" s="292">
        <v>0</v>
      </c>
      <c r="W24" s="292">
        <f t="shared" si="6"/>
        <v>0</v>
      </c>
      <c r="X24" s="292">
        <f t="shared" si="6"/>
        <v>0</v>
      </c>
      <c r="Y24" s="292">
        <f t="shared" si="6"/>
        <v>0</v>
      </c>
      <c r="Z24" s="75"/>
    </row>
    <row r="25" spans="1:26" ht="118.5" hidden="1" customHeight="1">
      <c r="A25" s="101" t="s">
        <v>82</v>
      </c>
      <c r="B25" s="163" t="s">
        <v>371</v>
      </c>
      <c r="C25" s="105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 t="s">
        <v>392</v>
      </c>
      <c r="P25" s="106" t="s">
        <v>350</v>
      </c>
      <c r="Q25" s="61" t="s">
        <v>365</v>
      </c>
      <c r="R25" s="292"/>
      <c r="S25" s="292"/>
      <c r="T25" s="292"/>
      <c r="U25" s="292"/>
      <c r="V25" s="292">
        <f t="shared" ref="V25:Y40" si="7">U25*1.06</f>
        <v>0</v>
      </c>
      <c r="W25" s="292">
        <f t="shared" si="7"/>
        <v>0</v>
      </c>
      <c r="X25" s="292">
        <f t="shared" si="7"/>
        <v>0</v>
      </c>
      <c r="Y25" s="292">
        <f t="shared" si="7"/>
        <v>0</v>
      </c>
      <c r="Z25" s="75"/>
    </row>
    <row r="26" spans="1:26" ht="51" hidden="1">
      <c r="A26" s="101" t="s">
        <v>87</v>
      </c>
      <c r="B26" s="163" t="s">
        <v>88</v>
      </c>
      <c r="C26" s="105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292"/>
      <c r="S26" s="292"/>
      <c r="T26" s="292"/>
      <c r="U26" s="292"/>
      <c r="V26" s="292">
        <f t="shared" si="7"/>
        <v>0</v>
      </c>
      <c r="W26" s="292">
        <f t="shared" si="7"/>
        <v>0</v>
      </c>
      <c r="X26" s="292">
        <f t="shared" si="7"/>
        <v>0</v>
      </c>
      <c r="Y26" s="292">
        <f t="shared" si="7"/>
        <v>0</v>
      </c>
      <c r="Z26" s="75"/>
    </row>
    <row r="27" spans="1:26" ht="51" hidden="1">
      <c r="A27" s="101" t="s">
        <v>90</v>
      </c>
      <c r="B27" s="163" t="s">
        <v>91</v>
      </c>
      <c r="C27" s="105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292"/>
      <c r="S27" s="292"/>
      <c r="T27" s="292"/>
      <c r="U27" s="292"/>
      <c r="V27" s="292"/>
      <c r="W27" s="292">
        <f t="shared" si="7"/>
        <v>0</v>
      </c>
      <c r="X27" s="292">
        <f t="shared" si="7"/>
        <v>0</v>
      </c>
      <c r="Y27" s="292">
        <f t="shared" si="7"/>
        <v>0</v>
      </c>
      <c r="Z27" s="75"/>
    </row>
    <row r="28" spans="1:26" ht="73.5" hidden="1" customHeight="1">
      <c r="A28" s="101" t="s">
        <v>93</v>
      </c>
      <c r="B28" s="163" t="s">
        <v>94</v>
      </c>
      <c r="C28" s="105" t="s">
        <v>95</v>
      </c>
      <c r="D28" s="294"/>
      <c r="E28" s="70"/>
      <c r="F28" s="70"/>
      <c r="G28" s="58"/>
      <c r="H28" s="58"/>
      <c r="I28" s="58"/>
      <c r="J28" s="58"/>
      <c r="K28" s="58"/>
      <c r="L28" s="58"/>
      <c r="M28" s="58"/>
      <c r="N28" s="58"/>
      <c r="O28" s="58" t="s">
        <v>392</v>
      </c>
      <c r="P28" s="106" t="s">
        <v>351</v>
      </c>
      <c r="Q28" s="61" t="s">
        <v>365</v>
      </c>
      <c r="R28" s="292"/>
      <c r="S28" s="292"/>
      <c r="T28" s="292"/>
      <c r="U28" s="292"/>
      <c r="V28" s="292"/>
      <c r="W28" s="292">
        <f t="shared" si="7"/>
        <v>0</v>
      </c>
      <c r="X28" s="292">
        <f t="shared" si="7"/>
        <v>0</v>
      </c>
      <c r="Y28" s="292">
        <f t="shared" si="7"/>
        <v>0</v>
      </c>
      <c r="Z28" s="75"/>
    </row>
    <row r="29" spans="1:26" ht="117.75" hidden="1" customHeight="1">
      <c r="A29" s="101" t="s">
        <v>96</v>
      </c>
      <c r="B29" s="163" t="s">
        <v>97</v>
      </c>
      <c r="C29" s="105" t="s">
        <v>98</v>
      </c>
      <c r="D29" s="294" t="s">
        <v>99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392</v>
      </c>
      <c r="P29" s="106" t="s">
        <v>352</v>
      </c>
      <c r="Q29" s="61" t="s">
        <v>365</v>
      </c>
      <c r="R29" s="292"/>
      <c r="S29" s="292"/>
      <c r="T29" s="292"/>
      <c r="U29" s="292"/>
      <c r="V29" s="292"/>
      <c r="W29" s="292">
        <f t="shared" si="7"/>
        <v>0</v>
      </c>
      <c r="X29" s="292">
        <f t="shared" si="7"/>
        <v>0</v>
      </c>
      <c r="Y29" s="292">
        <f t="shared" si="7"/>
        <v>0</v>
      </c>
      <c r="Z29" s="75"/>
    </row>
    <row r="30" spans="1:26" ht="52.5" hidden="1" customHeight="1">
      <c r="A30" s="101" t="s">
        <v>105</v>
      </c>
      <c r="B30" s="163" t="s">
        <v>106</v>
      </c>
      <c r="C30" s="105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58"/>
      <c r="R30" s="292"/>
      <c r="S30" s="292"/>
      <c r="T30" s="292"/>
      <c r="U30" s="292"/>
      <c r="V30" s="292"/>
      <c r="W30" s="292">
        <f t="shared" si="7"/>
        <v>0</v>
      </c>
      <c r="X30" s="292">
        <f t="shared" si="7"/>
        <v>0</v>
      </c>
      <c r="Y30" s="292">
        <f t="shared" si="7"/>
        <v>0</v>
      </c>
      <c r="Z30" s="75"/>
    </row>
    <row r="31" spans="1:26" ht="115.5" hidden="1" customHeight="1">
      <c r="A31" s="101" t="s">
        <v>108</v>
      </c>
      <c r="B31" s="163" t="s">
        <v>109</v>
      </c>
      <c r="C31" s="105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392</v>
      </c>
      <c r="P31" s="106" t="s">
        <v>353</v>
      </c>
      <c r="Q31" s="61" t="s">
        <v>365</v>
      </c>
      <c r="R31" s="292"/>
      <c r="S31" s="292"/>
      <c r="T31" s="292"/>
      <c r="U31" s="292"/>
      <c r="V31" s="292"/>
      <c r="W31" s="292">
        <f t="shared" si="7"/>
        <v>0</v>
      </c>
      <c r="X31" s="292">
        <f t="shared" si="7"/>
        <v>0</v>
      </c>
      <c r="Y31" s="292">
        <f t="shared" si="7"/>
        <v>0</v>
      </c>
      <c r="Z31" s="75"/>
    </row>
    <row r="32" spans="1:26" ht="112.5" customHeight="1">
      <c r="A32" s="101" t="s">
        <v>116</v>
      </c>
      <c r="B32" s="163" t="s">
        <v>117</v>
      </c>
      <c r="C32" s="105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392</v>
      </c>
      <c r="P32" s="106" t="s">
        <v>354</v>
      </c>
      <c r="Q32" s="61" t="s">
        <v>365</v>
      </c>
      <c r="R32" s="292">
        <v>178.2</v>
      </c>
      <c r="S32" s="292">
        <v>163.24719999999999</v>
      </c>
      <c r="T32" s="292">
        <v>221.8</v>
      </c>
      <c r="U32" s="292">
        <v>185.7</v>
      </c>
      <c r="V32" s="292">
        <v>0</v>
      </c>
      <c r="W32" s="292">
        <f t="shared" si="7"/>
        <v>0</v>
      </c>
      <c r="X32" s="292">
        <f t="shared" si="7"/>
        <v>0</v>
      </c>
      <c r="Y32" s="292">
        <f t="shared" si="7"/>
        <v>0</v>
      </c>
      <c r="Z32" s="75"/>
    </row>
    <row r="33" spans="1:26" ht="128.25" hidden="1" customHeight="1">
      <c r="A33" s="101" t="s">
        <v>121</v>
      </c>
      <c r="B33" s="163" t="s">
        <v>372</v>
      </c>
      <c r="C33" s="105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392</v>
      </c>
      <c r="P33" s="106" t="s">
        <v>355</v>
      </c>
      <c r="Q33" s="61" t="s">
        <v>365</v>
      </c>
      <c r="R33" s="292"/>
      <c r="S33" s="292"/>
      <c r="T33" s="292"/>
      <c r="U33" s="292"/>
      <c r="V33" s="292"/>
      <c r="W33" s="292">
        <f t="shared" si="7"/>
        <v>0</v>
      </c>
      <c r="X33" s="292">
        <f t="shared" si="7"/>
        <v>0</v>
      </c>
      <c r="Y33" s="292">
        <f t="shared" si="7"/>
        <v>0</v>
      </c>
      <c r="Z33" s="75"/>
    </row>
    <row r="34" spans="1:26" ht="93.75" hidden="1" customHeight="1">
      <c r="A34" s="101" t="s">
        <v>125</v>
      </c>
      <c r="B34" s="163" t="s">
        <v>126</v>
      </c>
      <c r="C34" s="105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 t="s">
        <v>392</v>
      </c>
      <c r="P34" s="58"/>
      <c r="Q34" s="61"/>
      <c r="R34" s="292"/>
      <c r="S34" s="292"/>
      <c r="T34" s="292"/>
      <c r="U34" s="292"/>
      <c r="V34" s="292"/>
      <c r="W34" s="292">
        <f t="shared" si="7"/>
        <v>0</v>
      </c>
      <c r="X34" s="292">
        <f t="shared" si="7"/>
        <v>0</v>
      </c>
      <c r="Y34" s="292">
        <f t="shared" si="7"/>
        <v>0</v>
      </c>
      <c r="Z34" s="75"/>
    </row>
    <row r="35" spans="1:26" ht="122.25" customHeight="1">
      <c r="A35" s="109" t="s">
        <v>128</v>
      </c>
      <c r="B35" s="201" t="s">
        <v>129</v>
      </c>
      <c r="C35" s="108" t="s">
        <v>130</v>
      </c>
      <c r="D35" s="294" t="s">
        <v>438</v>
      </c>
      <c r="E35" s="70"/>
      <c r="F35" s="70"/>
      <c r="G35" s="145" t="s">
        <v>41</v>
      </c>
      <c r="H35" s="146" t="s">
        <v>131</v>
      </c>
      <c r="I35" s="133" t="s">
        <v>76</v>
      </c>
      <c r="J35" s="58"/>
      <c r="K35" s="62" t="s">
        <v>44</v>
      </c>
      <c r="L35" s="63" t="s">
        <v>124</v>
      </c>
      <c r="M35" s="103" t="s">
        <v>43</v>
      </c>
      <c r="N35" s="58"/>
      <c r="O35" s="58" t="s">
        <v>392</v>
      </c>
      <c r="P35" s="106" t="s">
        <v>356</v>
      </c>
      <c r="Q35" s="61" t="s">
        <v>365</v>
      </c>
      <c r="R35" s="292">
        <v>21.5</v>
      </c>
      <c r="S35" s="292">
        <v>13.766999999999999</v>
      </c>
      <c r="T35" s="292">
        <v>21.5</v>
      </c>
      <c r="U35" s="292">
        <v>10.3</v>
      </c>
      <c r="V35" s="292">
        <v>21.5</v>
      </c>
      <c r="W35" s="292">
        <f t="shared" si="7"/>
        <v>22.790000000000003</v>
      </c>
      <c r="X35" s="292">
        <f t="shared" si="7"/>
        <v>24.157400000000003</v>
      </c>
      <c r="Y35" s="292">
        <f t="shared" si="7"/>
        <v>25.606844000000002</v>
      </c>
      <c r="Z35" s="75"/>
    </row>
    <row r="36" spans="1:26" ht="88.5" customHeight="1">
      <c r="A36" s="101" t="s">
        <v>132</v>
      </c>
      <c r="B36" s="163" t="s">
        <v>133</v>
      </c>
      <c r="C36" s="105" t="s">
        <v>134</v>
      </c>
      <c r="D36" s="294"/>
      <c r="E36" s="70"/>
      <c r="F36" s="70"/>
      <c r="G36" s="145"/>
      <c r="H36" s="146"/>
      <c r="I36" s="133"/>
      <c r="J36" s="58"/>
      <c r="K36" s="62" t="s">
        <v>135</v>
      </c>
      <c r="L36" s="103" t="s">
        <v>136</v>
      </c>
      <c r="M36" s="103" t="s">
        <v>137</v>
      </c>
      <c r="N36" s="58"/>
      <c r="O36" s="58"/>
      <c r="P36" s="58"/>
      <c r="Q36" s="58"/>
      <c r="R36" s="292"/>
      <c r="S36" s="292"/>
      <c r="T36" s="292"/>
      <c r="U36" s="292"/>
      <c r="V36" s="292"/>
      <c r="W36" s="292">
        <f t="shared" si="7"/>
        <v>0</v>
      </c>
      <c r="X36" s="292">
        <f t="shared" si="7"/>
        <v>0</v>
      </c>
      <c r="Y36" s="292">
        <f t="shared" si="7"/>
        <v>0</v>
      </c>
      <c r="Z36" s="75"/>
    </row>
    <row r="37" spans="1:26" ht="58.5" hidden="1" customHeight="1">
      <c r="A37" s="101" t="s">
        <v>138</v>
      </c>
      <c r="B37" s="163" t="s">
        <v>139</v>
      </c>
      <c r="C37" s="105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292"/>
      <c r="S37" s="292"/>
      <c r="T37" s="292"/>
      <c r="U37" s="292"/>
      <c r="V37" s="292"/>
      <c r="W37" s="292">
        <f t="shared" si="7"/>
        <v>0</v>
      </c>
      <c r="X37" s="292">
        <f t="shared" si="7"/>
        <v>0</v>
      </c>
      <c r="Y37" s="292">
        <f t="shared" si="7"/>
        <v>0</v>
      </c>
      <c r="Z37" s="75"/>
    </row>
    <row r="38" spans="1:26" ht="25.5" hidden="1">
      <c r="A38" s="101" t="s">
        <v>141</v>
      </c>
      <c r="B38" s="163" t="s">
        <v>142</v>
      </c>
      <c r="C38" s="105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292"/>
      <c r="S38" s="292"/>
      <c r="T38" s="292"/>
      <c r="U38" s="292"/>
      <c r="V38" s="292"/>
      <c r="W38" s="292">
        <f t="shared" si="7"/>
        <v>0</v>
      </c>
      <c r="X38" s="292">
        <f t="shared" si="7"/>
        <v>0</v>
      </c>
      <c r="Y38" s="292">
        <f t="shared" si="7"/>
        <v>0</v>
      </c>
      <c r="Z38" s="75"/>
    </row>
    <row r="39" spans="1:26" ht="25.5" hidden="1">
      <c r="A39" s="101" t="s">
        <v>144</v>
      </c>
      <c r="B39" s="163" t="s">
        <v>145</v>
      </c>
      <c r="C39" s="105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292"/>
      <c r="S39" s="292"/>
      <c r="T39" s="292"/>
      <c r="U39" s="292"/>
      <c r="V39" s="292"/>
      <c r="W39" s="292">
        <f t="shared" si="7"/>
        <v>0</v>
      </c>
      <c r="X39" s="292">
        <f t="shared" si="7"/>
        <v>0</v>
      </c>
      <c r="Y39" s="292">
        <f t="shared" si="7"/>
        <v>0</v>
      </c>
      <c r="Z39" s="75"/>
    </row>
    <row r="40" spans="1:26" ht="136.5" customHeight="1">
      <c r="A40" s="101" t="s">
        <v>147</v>
      </c>
      <c r="B40" s="163" t="s">
        <v>148</v>
      </c>
      <c r="C40" s="105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392</v>
      </c>
      <c r="P40" s="106" t="s">
        <v>357</v>
      </c>
      <c r="Q40" s="61" t="s">
        <v>365</v>
      </c>
      <c r="R40" s="292">
        <v>1094.8789999999999</v>
      </c>
      <c r="S40" s="292">
        <v>1006.3728599999999</v>
      </c>
      <c r="T40" s="292">
        <v>870.5</v>
      </c>
      <c r="U40" s="292">
        <v>674.7</v>
      </c>
      <c r="V40" s="292">
        <v>1271.3</v>
      </c>
      <c r="W40" s="292">
        <f t="shared" si="7"/>
        <v>1347.578</v>
      </c>
      <c r="X40" s="292">
        <f t="shared" si="7"/>
        <v>1428.4326800000001</v>
      </c>
      <c r="Y40" s="292">
        <f t="shared" si="7"/>
        <v>1514.1386408000003</v>
      </c>
      <c r="Z40" s="75"/>
    </row>
    <row r="41" spans="1:26" ht="343.5" customHeight="1">
      <c r="A41" s="101" t="s">
        <v>153</v>
      </c>
      <c r="B41" s="163" t="s">
        <v>373</v>
      </c>
      <c r="C41" s="105" t="s">
        <v>154</v>
      </c>
      <c r="D41" s="294" t="s">
        <v>261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392</v>
      </c>
      <c r="P41" s="106" t="s">
        <v>358</v>
      </c>
      <c r="Q41" s="61" t="s">
        <v>365</v>
      </c>
      <c r="R41" s="293">
        <v>143.1</v>
      </c>
      <c r="S41" s="292">
        <v>44.762560000000001</v>
      </c>
      <c r="T41" s="293">
        <v>8</v>
      </c>
      <c r="U41" s="292">
        <v>0</v>
      </c>
      <c r="V41" s="292">
        <v>265.89999999999998</v>
      </c>
      <c r="W41" s="292">
        <f t="shared" ref="W41:Y43" si="8">V41*1.06</f>
        <v>281.85399999999998</v>
      </c>
      <c r="X41" s="292">
        <f t="shared" si="8"/>
        <v>298.76524000000001</v>
      </c>
      <c r="Y41" s="292">
        <f t="shared" si="8"/>
        <v>316.69115440000002</v>
      </c>
      <c r="Z41" s="75"/>
    </row>
    <row r="42" spans="1:26" ht="114.75">
      <c r="A42" s="101" t="s">
        <v>155</v>
      </c>
      <c r="B42" s="163" t="s">
        <v>156</v>
      </c>
      <c r="C42" s="105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392</v>
      </c>
      <c r="P42" s="106" t="s">
        <v>359</v>
      </c>
      <c r="Q42" s="61" t="s">
        <v>365</v>
      </c>
      <c r="R42" s="292">
        <v>407.09500000000003</v>
      </c>
      <c r="S42" s="292">
        <v>392.20238999999998</v>
      </c>
      <c r="T42" s="292">
        <v>524.29999999999995</v>
      </c>
      <c r="U42" s="292">
        <v>389.6</v>
      </c>
      <c r="V42" s="292">
        <v>430</v>
      </c>
      <c r="W42" s="292">
        <f t="shared" si="8"/>
        <v>455.8</v>
      </c>
      <c r="X42" s="292">
        <f>W42*1.06</f>
        <v>483.14800000000002</v>
      </c>
      <c r="Y42" s="292">
        <f>X42*1.06</f>
        <v>512.13688000000002</v>
      </c>
      <c r="Z42" s="75"/>
    </row>
    <row r="43" spans="1:26" ht="34.5" customHeight="1">
      <c r="A43" s="101" t="s">
        <v>158</v>
      </c>
      <c r="B43" s="163" t="s">
        <v>159</v>
      </c>
      <c r="C43" s="105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292"/>
      <c r="S43" s="292"/>
      <c r="T43" s="292"/>
      <c r="U43" s="292"/>
      <c r="V43" s="292"/>
      <c r="W43" s="292">
        <f t="shared" si="8"/>
        <v>0</v>
      </c>
      <c r="X43" s="292"/>
      <c r="Y43" s="292"/>
      <c r="Z43" s="75"/>
    </row>
    <row r="44" spans="1:26" ht="75" hidden="1" customHeight="1">
      <c r="A44" s="101" t="s">
        <v>161</v>
      </c>
      <c r="B44" s="163" t="s">
        <v>162</v>
      </c>
      <c r="C44" s="105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92"/>
      <c r="S44" s="292"/>
      <c r="T44" s="292"/>
      <c r="U44" s="292"/>
      <c r="V44" s="292"/>
      <c r="W44" s="292"/>
      <c r="X44" s="292"/>
      <c r="Y44" s="292"/>
      <c r="Z44" s="75"/>
    </row>
    <row r="45" spans="1:26" ht="57.75" hidden="1" customHeight="1">
      <c r="A45" s="101" t="s">
        <v>164</v>
      </c>
      <c r="B45" s="163" t="s">
        <v>165</v>
      </c>
      <c r="C45" s="105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92"/>
      <c r="S45" s="292"/>
      <c r="T45" s="292"/>
      <c r="U45" s="292"/>
      <c r="V45" s="292"/>
      <c r="W45" s="292"/>
      <c r="X45" s="292"/>
      <c r="Y45" s="292"/>
      <c r="Z45" s="75"/>
    </row>
    <row r="46" spans="1:26" ht="51" hidden="1">
      <c r="A46" s="101" t="s">
        <v>167</v>
      </c>
      <c r="B46" s="163" t="s">
        <v>168</v>
      </c>
      <c r="C46" s="105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92"/>
      <c r="S46" s="292"/>
      <c r="T46" s="292"/>
      <c r="U46" s="292"/>
      <c r="V46" s="292"/>
      <c r="W46" s="292"/>
      <c r="X46" s="292"/>
      <c r="Y46" s="292"/>
      <c r="Z46" s="75"/>
    </row>
    <row r="47" spans="1:26" ht="38.25" hidden="1">
      <c r="A47" s="101" t="s">
        <v>170</v>
      </c>
      <c r="B47" s="163" t="s">
        <v>171</v>
      </c>
      <c r="C47" s="105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92"/>
      <c r="S47" s="292"/>
      <c r="T47" s="292"/>
      <c r="U47" s="292"/>
      <c r="V47" s="292"/>
      <c r="W47" s="292"/>
      <c r="X47" s="292"/>
      <c r="Y47" s="292"/>
      <c r="Z47" s="75"/>
    </row>
    <row r="48" spans="1:26" ht="51" hidden="1">
      <c r="A48" s="101" t="s">
        <v>173</v>
      </c>
      <c r="B48" s="163" t="s">
        <v>174</v>
      </c>
      <c r="C48" s="105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92"/>
      <c r="S48" s="292"/>
      <c r="T48" s="292"/>
      <c r="U48" s="292"/>
      <c r="V48" s="292"/>
      <c r="W48" s="292"/>
      <c r="X48" s="292"/>
      <c r="Y48" s="292"/>
      <c r="Z48" s="75"/>
    </row>
    <row r="49" spans="1:26" ht="38.25" hidden="1">
      <c r="A49" s="101" t="s">
        <v>176</v>
      </c>
      <c r="B49" s="163" t="s">
        <v>177</v>
      </c>
      <c r="C49" s="105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292"/>
      <c r="S49" s="292"/>
      <c r="T49" s="292"/>
      <c r="U49" s="292"/>
      <c r="V49" s="292"/>
      <c r="W49" s="292"/>
      <c r="X49" s="292"/>
      <c r="Y49" s="292"/>
      <c r="Z49" s="75"/>
    </row>
    <row r="50" spans="1:26" ht="91.5" hidden="1" customHeight="1">
      <c r="A50" s="101" t="s">
        <v>179</v>
      </c>
      <c r="B50" s="163" t="s">
        <v>180</v>
      </c>
      <c r="C50" s="105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/>
      <c r="P50" s="58"/>
      <c r="Q50" s="61"/>
      <c r="R50" s="292"/>
      <c r="S50" s="292"/>
      <c r="T50" s="292"/>
      <c r="U50" s="292"/>
      <c r="V50" s="292"/>
      <c r="W50" s="292"/>
      <c r="X50" s="292"/>
      <c r="Y50" s="292"/>
      <c r="Z50" s="75"/>
    </row>
    <row r="51" spans="1:26" ht="39" hidden="1" customHeight="1">
      <c r="A51" s="101" t="s">
        <v>185</v>
      </c>
      <c r="B51" s="163" t="s">
        <v>186</v>
      </c>
      <c r="C51" s="105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292"/>
      <c r="S51" s="292"/>
      <c r="T51" s="292"/>
      <c r="U51" s="292"/>
      <c r="V51" s="292"/>
      <c r="W51" s="292"/>
      <c r="X51" s="292"/>
      <c r="Y51" s="292"/>
      <c r="Z51" s="75"/>
    </row>
    <row r="52" spans="1:26" ht="63.75" hidden="1">
      <c r="A52" s="101" t="s">
        <v>188</v>
      </c>
      <c r="B52" s="163" t="s">
        <v>189</v>
      </c>
      <c r="C52" s="105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292"/>
      <c r="S52" s="292"/>
      <c r="T52" s="292"/>
      <c r="U52" s="292"/>
      <c r="V52" s="292"/>
      <c r="W52" s="292"/>
      <c r="X52" s="292"/>
      <c r="Y52" s="292"/>
      <c r="Z52" s="75"/>
    </row>
    <row r="53" spans="1:26" ht="25.5" hidden="1">
      <c r="A53" s="101" t="s">
        <v>191</v>
      </c>
      <c r="B53" s="163" t="s">
        <v>192</v>
      </c>
      <c r="C53" s="105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292"/>
      <c r="S53" s="292"/>
      <c r="T53" s="292"/>
      <c r="U53" s="292"/>
      <c r="V53" s="292"/>
      <c r="W53" s="292"/>
      <c r="X53" s="292"/>
      <c r="Y53" s="292"/>
      <c r="Z53" s="75"/>
    </row>
    <row r="54" spans="1:26" ht="38.25" hidden="1">
      <c r="A54" s="101" t="s">
        <v>194</v>
      </c>
      <c r="B54" s="163" t="s">
        <v>195</v>
      </c>
      <c r="C54" s="105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292"/>
      <c r="S54" s="292"/>
      <c r="T54" s="292"/>
      <c r="U54" s="292"/>
      <c r="V54" s="292"/>
      <c r="W54" s="292"/>
      <c r="X54" s="292"/>
      <c r="Y54" s="292"/>
      <c r="Z54" s="75"/>
    </row>
    <row r="55" spans="1:26" ht="134.25" customHeight="1">
      <c r="A55" s="29" t="s">
        <v>197</v>
      </c>
      <c r="B55" s="163" t="s">
        <v>198</v>
      </c>
      <c r="C55" s="105" t="s">
        <v>199</v>
      </c>
      <c r="D55" s="294"/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292">
        <f t="shared" ref="R55:T55" si="9">SUM(R56:R59)</f>
        <v>2274.9</v>
      </c>
      <c r="S55" s="292">
        <f t="shared" si="9"/>
        <v>2274.9</v>
      </c>
      <c r="T55" s="292">
        <f t="shared" si="9"/>
        <v>2949.3</v>
      </c>
      <c r="U55" s="292">
        <f t="shared" ref="U55:Y55" si="10">SUM(U56:U59)</f>
        <v>2949.3</v>
      </c>
      <c r="V55" s="292">
        <f t="shared" ref="V55:X55" si="11">SUM(V56:V59)</f>
        <v>2303</v>
      </c>
      <c r="W55" s="292">
        <f t="shared" si="11"/>
        <v>2441.1800000000003</v>
      </c>
      <c r="X55" s="292">
        <f t="shared" si="11"/>
        <v>2587.6508000000003</v>
      </c>
      <c r="Y55" s="292">
        <f t="shared" si="10"/>
        <v>2742.9098480000002</v>
      </c>
      <c r="Z55" s="75"/>
    </row>
    <row r="56" spans="1:26" ht="117" customHeight="1">
      <c r="A56" s="84" t="s">
        <v>383</v>
      </c>
      <c r="B56" s="163" t="s">
        <v>200</v>
      </c>
      <c r="C56" s="105" t="s">
        <v>263</v>
      </c>
      <c r="D56" s="294" t="s">
        <v>447</v>
      </c>
      <c r="E56" s="70"/>
      <c r="F56" s="70"/>
      <c r="G56" s="107" t="s">
        <v>41</v>
      </c>
      <c r="H56" s="106" t="s">
        <v>328</v>
      </c>
      <c r="I56" s="103" t="s">
        <v>76</v>
      </c>
      <c r="J56" s="58"/>
      <c r="K56" s="62" t="s">
        <v>44</v>
      </c>
      <c r="L56" s="64" t="s">
        <v>86</v>
      </c>
      <c r="M56" s="103" t="s">
        <v>43</v>
      </c>
      <c r="N56" s="58"/>
      <c r="O56" s="58" t="s">
        <v>392</v>
      </c>
      <c r="P56" s="106" t="s">
        <v>350</v>
      </c>
      <c r="Q56" s="61" t="s">
        <v>365</v>
      </c>
      <c r="R56" s="292">
        <v>310.60000000000002</v>
      </c>
      <c r="S56" s="292">
        <v>310.60000000000002</v>
      </c>
      <c r="T56" s="292">
        <v>1449.3</v>
      </c>
      <c r="U56" s="292">
        <v>1449.3</v>
      </c>
      <c r="V56" s="292">
        <v>596</v>
      </c>
      <c r="W56" s="292">
        <f t="shared" ref="W56:Y58" si="12">V56*1.06</f>
        <v>631.76</v>
      </c>
      <c r="X56" s="292">
        <f t="shared" si="12"/>
        <v>669.66560000000004</v>
      </c>
      <c r="Y56" s="292">
        <f t="shared" si="12"/>
        <v>709.84553600000004</v>
      </c>
      <c r="Z56" s="75"/>
    </row>
    <row r="57" spans="1:26" ht="51" hidden="1">
      <c r="A57" s="84" t="s">
        <v>378</v>
      </c>
      <c r="B57" s="163" t="s">
        <v>109</v>
      </c>
      <c r="C57" s="105" t="s">
        <v>264</v>
      </c>
      <c r="D57" s="294"/>
      <c r="E57" s="70"/>
      <c r="F57" s="70"/>
      <c r="G57" s="65"/>
      <c r="H57" s="106"/>
      <c r="I57" s="103"/>
      <c r="J57" s="58"/>
      <c r="K57" s="62"/>
      <c r="L57" s="64"/>
      <c r="M57" s="103"/>
      <c r="N57" s="58"/>
      <c r="O57" s="58"/>
      <c r="P57" s="58"/>
      <c r="Q57" s="61"/>
      <c r="R57" s="292"/>
      <c r="S57" s="292"/>
      <c r="T57" s="292"/>
      <c r="U57" s="292"/>
      <c r="V57" s="292"/>
      <c r="W57" s="292"/>
      <c r="X57" s="292"/>
      <c r="Y57" s="292"/>
      <c r="Z57" s="75"/>
    </row>
    <row r="58" spans="1:26" ht="109.5" customHeight="1">
      <c r="A58" s="84" t="s">
        <v>379</v>
      </c>
      <c r="B58" s="163" t="s">
        <v>117</v>
      </c>
      <c r="C58" s="105" t="s">
        <v>265</v>
      </c>
      <c r="D58" s="294" t="s">
        <v>306</v>
      </c>
      <c r="E58" s="70"/>
      <c r="F58" s="70"/>
      <c r="G58" s="66" t="s">
        <v>41</v>
      </c>
      <c r="H58" s="106" t="s">
        <v>85</v>
      </c>
      <c r="I58" s="103" t="s">
        <v>76</v>
      </c>
      <c r="J58" s="58"/>
      <c r="K58" s="62" t="s">
        <v>44</v>
      </c>
      <c r="L58" s="67" t="s">
        <v>86</v>
      </c>
      <c r="M58" s="103" t="s">
        <v>43</v>
      </c>
      <c r="N58" s="58"/>
      <c r="O58" s="58" t="s">
        <v>392</v>
      </c>
      <c r="P58" s="106" t="s">
        <v>361</v>
      </c>
      <c r="Q58" s="61" t="s">
        <v>365</v>
      </c>
      <c r="R58" s="293">
        <v>1964.3</v>
      </c>
      <c r="S58" s="292">
        <v>1964.3</v>
      </c>
      <c r="T58" s="293">
        <v>1500</v>
      </c>
      <c r="U58" s="292">
        <v>1500</v>
      </c>
      <c r="V58" s="292">
        <v>1707</v>
      </c>
      <c r="W58" s="292">
        <f t="shared" si="12"/>
        <v>1809.42</v>
      </c>
      <c r="X58" s="292">
        <f t="shared" si="12"/>
        <v>1917.9852000000001</v>
      </c>
      <c r="Y58" s="292">
        <f t="shared" si="12"/>
        <v>2033.0643120000002</v>
      </c>
      <c r="Z58" s="75"/>
    </row>
    <row r="59" spans="1:26" ht="229.5" hidden="1" customHeight="1">
      <c r="A59" s="101"/>
      <c r="B59" s="163" t="s">
        <v>421</v>
      </c>
      <c r="C59" s="105" t="s">
        <v>266</v>
      </c>
      <c r="D59" s="294"/>
      <c r="E59" s="70"/>
      <c r="F59" s="70"/>
      <c r="G59" s="68"/>
      <c r="H59" s="106"/>
      <c r="I59" s="103"/>
      <c r="J59" s="58"/>
      <c r="K59" s="62"/>
      <c r="L59" s="69"/>
      <c r="M59" s="103"/>
      <c r="N59" s="58"/>
      <c r="O59" s="58"/>
      <c r="P59" s="58"/>
      <c r="Q59" s="61"/>
      <c r="R59" s="293"/>
      <c r="S59" s="292"/>
      <c r="T59" s="293">
        <v>0</v>
      </c>
      <c r="U59" s="292"/>
      <c r="V59" s="292"/>
      <c r="W59" s="292"/>
      <c r="X59" s="292"/>
      <c r="Y59" s="292"/>
      <c r="Z59" s="75"/>
    </row>
    <row r="60" spans="1:26" ht="113.25" customHeight="1">
      <c r="A60" s="29" t="s">
        <v>201</v>
      </c>
      <c r="B60" s="163" t="s">
        <v>202</v>
      </c>
      <c r="C60" s="105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292">
        <f t="shared" ref="R60:T60" si="13">SUM(R61:R62)</f>
        <v>0</v>
      </c>
      <c r="S60" s="292">
        <f t="shared" si="13"/>
        <v>0</v>
      </c>
      <c r="T60" s="292">
        <f t="shared" si="13"/>
        <v>0</v>
      </c>
      <c r="U60" s="292">
        <f t="shared" ref="U60:Y60" si="14">SUM(U61:U62)</f>
        <v>0</v>
      </c>
      <c r="V60" s="292">
        <f t="shared" ref="V60:X60" si="15">SUM(V61:V62)</f>
        <v>0</v>
      </c>
      <c r="W60" s="292">
        <f t="shared" si="15"/>
        <v>0</v>
      </c>
      <c r="X60" s="292">
        <f t="shared" si="15"/>
        <v>0</v>
      </c>
      <c r="Y60" s="292">
        <f t="shared" si="14"/>
        <v>0</v>
      </c>
      <c r="Z60" s="75"/>
    </row>
    <row r="61" spans="1:26" ht="79.5" customHeight="1">
      <c r="A61" s="30" t="s">
        <v>326</v>
      </c>
      <c r="B61" s="163" t="s">
        <v>216</v>
      </c>
      <c r="C61" s="105"/>
      <c r="D61" s="294" t="s">
        <v>293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402</v>
      </c>
      <c r="P61" s="58"/>
      <c r="Q61" s="61" t="s">
        <v>366</v>
      </c>
      <c r="R61" s="292"/>
      <c r="S61" s="292"/>
      <c r="T61" s="292">
        <v>0</v>
      </c>
      <c r="U61" s="292"/>
      <c r="V61" s="292">
        <f>U61*1.06</f>
        <v>0</v>
      </c>
      <c r="W61" s="292">
        <f>V61*1.06</f>
        <v>0</v>
      </c>
      <c r="X61" s="292">
        <f>W61*1.06</f>
        <v>0</v>
      </c>
      <c r="Y61" s="292">
        <f>X61*1.06</f>
        <v>0</v>
      </c>
      <c r="Z61" s="75"/>
    </row>
    <row r="62" spans="1:26" hidden="1">
      <c r="A62" s="30" t="s">
        <v>327</v>
      </c>
      <c r="B62" s="163" t="s">
        <v>217</v>
      </c>
      <c r="C62" s="105"/>
      <c r="D62" s="294"/>
      <c r="E62" s="70"/>
      <c r="F62" s="70"/>
      <c r="G62" s="107"/>
      <c r="H62" s="106"/>
      <c r="I62" s="103"/>
      <c r="J62" s="58"/>
      <c r="K62" s="62"/>
      <c r="L62" s="103"/>
      <c r="M62" s="103"/>
      <c r="N62" s="58"/>
      <c r="O62" s="58"/>
      <c r="P62" s="58"/>
      <c r="Q62" s="58"/>
      <c r="R62" s="292"/>
      <c r="S62" s="292"/>
      <c r="T62" s="292"/>
      <c r="U62" s="292"/>
      <c r="V62" s="292"/>
      <c r="W62" s="292"/>
      <c r="X62" s="292"/>
      <c r="Y62" s="292"/>
      <c r="Z62" s="75"/>
    </row>
    <row r="63" spans="1:26" ht="179.25" customHeight="1">
      <c r="A63" s="101" t="s">
        <v>206</v>
      </c>
      <c r="B63" s="163" t="s">
        <v>385</v>
      </c>
      <c r="C63" s="105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70"/>
      <c r="O63" s="70"/>
      <c r="P63" s="70"/>
      <c r="Q63" s="70"/>
      <c r="R63" s="292">
        <f>R65</f>
        <v>0</v>
      </c>
      <c r="S63" s="292">
        <f>S65</f>
        <v>0</v>
      </c>
      <c r="T63" s="292"/>
      <c r="U63" s="292">
        <f>U65</f>
        <v>0</v>
      </c>
      <c r="V63" s="292">
        <v>0</v>
      </c>
      <c r="W63" s="292">
        <v>0</v>
      </c>
      <c r="X63" s="292">
        <v>0</v>
      </c>
      <c r="Y63" s="292">
        <v>0</v>
      </c>
      <c r="Z63" s="75"/>
    </row>
    <row r="64" spans="1:26" ht="111" hidden="1" customHeight="1">
      <c r="A64" s="101" t="s">
        <v>374</v>
      </c>
      <c r="B64" s="163" t="s">
        <v>386</v>
      </c>
      <c r="C64" s="2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402</v>
      </c>
      <c r="P64" s="70"/>
      <c r="Q64" s="61" t="s">
        <v>245</v>
      </c>
      <c r="R64" s="292"/>
      <c r="S64" s="292"/>
      <c r="T64" s="292"/>
      <c r="U64" s="292"/>
      <c r="V64" s="292"/>
      <c r="W64" s="292"/>
      <c r="X64" s="292"/>
      <c r="Y64" s="292"/>
      <c r="Z64" s="75"/>
    </row>
    <row r="65" spans="1:27" ht="109.5" hidden="1" customHeight="1">
      <c r="A65" s="84" t="s">
        <v>375</v>
      </c>
      <c r="B65" s="208" t="s">
        <v>258</v>
      </c>
      <c r="C65" s="24" t="s">
        <v>259</v>
      </c>
      <c r="D65" s="294" t="s">
        <v>150</v>
      </c>
      <c r="E65" s="75"/>
      <c r="F65" s="75"/>
      <c r="G65" s="107" t="s">
        <v>41</v>
      </c>
      <c r="H65" s="106" t="s">
        <v>205</v>
      </c>
      <c r="I65" s="103" t="s">
        <v>76</v>
      </c>
      <c r="J65" s="58"/>
      <c r="K65" s="62" t="s">
        <v>44</v>
      </c>
      <c r="L65" s="103" t="s">
        <v>45</v>
      </c>
      <c r="M65" s="103" t="s">
        <v>43</v>
      </c>
      <c r="N65" s="75"/>
      <c r="O65" s="58"/>
      <c r="P65" s="70"/>
      <c r="Q65" s="61" t="s">
        <v>366</v>
      </c>
      <c r="R65" s="293">
        <v>0</v>
      </c>
      <c r="S65" s="293">
        <v>0</v>
      </c>
      <c r="T65" s="293"/>
      <c r="U65" s="293">
        <v>0</v>
      </c>
      <c r="V65" s="292"/>
      <c r="W65" s="292"/>
      <c r="X65" s="292"/>
      <c r="Y65" s="292"/>
      <c r="Z65" s="75"/>
    </row>
    <row r="66" spans="1:27" ht="36" customHeight="1">
      <c r="A66" s="29"/>
      <c r="B66" s="176" t="s">
        <v>208</v>
      </c>
      <c r="C66" s="22"/>
      <c r="D66" s="294"/>
      <c r="E66" s="70"/>
      <c r="F66" s="70"/>
      <c r="G66" s="76"/>
      <c r="H66" s="77"/>
      <c r="I66" s="77"/>
      <c r="J66" s="77"/>
      <c r="K66" s="77"/>
      <c r="L66" s="77"/>
      <c r="M66" s="77"/>
      <c r="N66" s="70"/>
      <c r="O66" s="70"/>
      <c r="P66" s="70" t="s">
        <v>209</v>
      </c>
      <c r="Q66" s="78"/>
      <c r="R66" s="302">
        <f t="shared" ref="R66:T66" si="16">SUM(R8,R55,R60,R63)</f>
        <v>5331.5789999999997</v>
      </c>
      <c r="S66" s="302">
        <f t="shared" si="16"/>
        <v>5073.9939100000001</v>
      </c>
      <c r="T66" s="302">
        <f t="shared" si="16"/>
        <v>6444</v>
      </c>
      <c r="U66" s="302">
        <f t="shared" ref="U66:Y66" si="17">SUM(U8,U55,U60,U63)</f>
        <v>5437.1</v>
      </c>
      <c r="V66" s="302">
        <f t="shared" ref="V66:X66" si="18">SUM(V8,V55,V60,V63)</f>
        <v>8090.4</v>
      </c>
      <c r="W66" s="302">
        <f t="shared" si="18"/>
        <v>8575.8240000000005</v>
      </c>
      <c r="X66" s="302">
        <f t="shared" si="18"/>
        <v>9090.3734400000012</v>
      </c>
      <c r="Y66" s="302">
        <f t="shared" si="17"/>
        <v>9635.7958464000021</v>
      </c>
      <c r="Z66" s="75"/>
    </row>
    <row r="67" spans="1:27" ht="72.75" customHeight="1">
      <c r="A67" s="79"/>
      <c r="B67" s="350" t="s">
        <v>425</v>
      </c>
      <c r="C67" s="79"/>
      <c r="D67" s="351"/>
      <c r="E67" s="79"/>
      <c r="F67" s="79"/>
      <c r="G67" s="54"/>
      <c r="H67" s="75"/>
      <c r="I67" s="75"/>
      <c r="J67" s="75"/>
      <c r="K67" s="75"/>
      <c r="L67" s="75"/>
      <c r="M67" s="75"/>
      <c r="N67" s="79"/>
      <c r="O67" s="79"/>
      <c r="P67" s="79"/>
      <c r="Q67" s="79"/>
      <c r="R67" s="352"/>
      <c r="S67" s="352"/>
      <c r="T67" s="352">
        <v>120.5</v>
      </c>
      <c r="U67" s="352">
        <v>120.5</v>
      </c>
      <c r="V67" s="292">
        <v>200</v>
      </c>
      <c r="W67" s="292">
        <f t="shared" ref="V67:Y71" si="19">V67*1.06</f>
        <v>212</v>
      </c>
      <c r="X67" s="292">
        <f t="shared" si="19"/>
        <v>224.72</v>
      </c>
      <c r="Y67" s="292">
        <f t="shared" si="19"/>
        <v>238.20320000000001</v>
      </c>
      <c r="Z67" s="75"/>
    </row>
    <row r="68" spans="1:27" hidden="1">
      <c r="A68" s="75"/>
      <c r="B68" s="337"/>
      <c r="C68" s="75"/>
      <c r="D68" s="336"/>
      <c r="E68" s="75"/>
      <c r="F68" s="75"/>
      <c r="G68" s="70"/>
      <c r="H68" s="70"/>
      <c r="I68" s="70"/>
      <c r="J68" s="70"/>
      <c r="K68" s="70"/>
      <c r="L68" s="70"/>
      <c r="M68" s="70"/>
      <c r="N68" s="75"/>
      <c r="O68" s="75"/>
      <c r="P68" s="75"/>
      <c r="Q68" s="75"/>
      <c r="R68" s="293"/>
      <c r="S68" s="293"/>
      <c r="T68" s="293"/>
      <c r="U68" s="293"/>
      <c r="V68" s="292">
        <f t="shared" si="19"/>
        <v>0</v>
      </c>
      <c r="W68" s="292">
        <f t="shared" si="19"/>
        <v>0</v>
      </c>
      <c r="X68" s="292">
        <f t="shared" si="19"/>
        <v>0</v>
      </c>
      <c r="Y68" s="292">
        <f t="shared" si="19"/>
        <v>0</v>
      </c>
      <c r="Z68" s="75"/>
    </row>
    <row r="69" spans="1:27" s="1" customFormat="1" hidden="1">
      <c r="A69" s="75"/>
      <c r="B69" s="53"/>
      <c r="C69" s="75"/>
      <c r="D69" s="353"/>
      <c r="E69" s="75"/>
      <c r="F69" s="75"/>
      <c r="G69" s="5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293"/>
      <c r="S69" s="293"/>
      <c r="T69" s="293"/>
      <c r="U69" s="293"/>
      <c r="V69" s="292">
        <f t="shared" si="19"/>
        <v>0</v>
      </c>
      <c r="W69" s="292">
        <f t="shared" si="19"/>
        <v>0</v>
      </c>
      <c r="X69" s="292">
        <f t="shared" si="19"/>
        <v>0</v>
      </c>
      <c r="Y69" s="292">
        <f t="shared" si="19"/>
        <v>0</v>
      </c>
      <c r="Z69" s="75"/>
    </row>
    <row r="70" spans="1:27" s="1" customFormat="1" ht="49.5" customHeight="1">
      <c r="A70" s="75"/>
      <c r="B70" s="53" t="s">
        <v>428</v>
      </c>
      <c r="C70" s="75"/>
      <c r="D70" s="353" t="s">
        <v>84</v>
      </c>
      <c r="E70" s="75"/>
      <c r="F70" s="75"/>
      <c r="G70" s="5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354"/>
      <c r="S70" s="293"/>
      <c r="T70" s="354">
        <v>2259.4</v>
      </c>
      <c r="U70" s="293">
        <v>2209.8000000000002</v>
      </c>
      <c r="V70" s="292">
        <v>3334.2</v>
      </c>
      <c r="W70" s="292">
        <f t="shared" si="19"/>
        <v>3534.252</v>
      </c>
      <c r="X70" s="292">
        <f t="shared" si="19"/>
        <v>3746.3071199999999</v>
      </c>
      <c r="Y70" s="292">
        <f t="shared" si="19"/>
        <v>3971.0855472000003</v>
      </c>
      <c r="Z70" s="75"/>
    </row>
    <row r="71" spans="1:27" ht="91.5" customHeight="1">
      <c r="A71" s="75"/>
      <c r="B71" s="53" t="s">
        <v>430</v>
      </c>
      <c r="C71" s="75"/>
      <c r="D71" s="336">
        <v>1003</v>
      </c>
      <c r="E71" s="75"/>
      <c r="F71" s="75"/>
      <c r="G71" s="5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93">
        <v>2020</v>
      </c>
      <c r="S71" s="293">
        <v>2020</v>
      </c>
      <c r="T71" s="293">
        <v>996.1</v>
      </c>
      <c r="U71" s="293">
        <v>996.1</v>
      </c>
      <c r="V71" s="292">
        <v>2935.2</v>
      </c>
      <c r="W71" s="292">
        <f t="shared" si="19"/>
        <v>3111.3119999999999</v>
      </c>
      <c r="X71" s="292">
        <f t="shared" si="19"/>
        <v>3297.9907200000002</v>
      </c>
      <c r="Y71" s="292">
        <f t="shared" si="19"/>
        <v>3495.8701632000002</v>
      </c>
      <c r="Z71" s="293"/>
      <c r="AA71" s="19"/>
    </row>
    <row r="72" spans="1:27" ht="22.5" customHeight="1">
      <c r="A72" s="75"/>
      <c r="B72" s="337" t="s">
        <v>269</v>
      </c>
      <c r="C72" s="75"/>
      <c r="D72" s="75"/>
      <c r="E72" s="75"/>
      <c r="F72" s="75"/>
      <c r="G72" s="5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2">
        <f t="shared" ref="R72:S72" si="20">R66+R67+R68+R69+R70+R71</f>
        <v>7351.5789999999997</v>
      </c>
      <c r="S72" s="312">
        <f t="shared" si="20"/>
        <v>7093.9939100000001</v>
      </c>
      <c r="T72" s="312">
        <f>T66+T67+T68+T69+T70+T71</f>
        <v>9820</v>
      </c>
      <c r="U72" s="312">
        <f t="shared" ref="U72:Y72" si="21">U66+U67+U68+U69+U70+U71</f>
        <v>8763.5</v>
      </c>
      <c r="V72" s="312">
        <f t="shared" ref="V72:X72" si="22">V66+V67+V68+V69+V70+V71</f>
        <v>14559.8</v>
      </c>
      <c r="W72" s="312">
        <f t="shared" si="22"/>
        <v>15433.388000000001</v>
      </c>
      <c r="X72" s="312">
        <f t="shared" si="22"/>
        <v>16359.39128</v>
      </c>
      <c r="Y72" s="312">
        <f t="shared" si="21"/>
        <v>17340.954756800002</v>
      </c>
      <c r="Z72" s="312"/>
      <c r="AA72" s="21"/>
    </row>
    <row r="73" spans="1:27">
      <c r="B73" s="90"/>
      <c r="C73" s="90"/>
      <c r="D73" s="90"/>
      <c r="E73" s="90"/>
      <c r="F73" s="90"/>
      <c r="G73" s="314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7" s="44" customFormat="1" ht="19.5" customHeight="1">
      <c r="A74" s="90"/>
      <c r="B74" s="90"/>
      <c r="C74" s="90"/>
      <c r="D74" s="90"/>
      <c r="E74" s="90"/>
      <c r="F74" s="90"/>
      <c r="G74" s="314"/>
      <c r="H74" s="90"/>
      <c r="I74" s="90"/>
      <c r="J74" s="90"/>
      <c r="K74" s="90"/>
      <c r="L74" s="90"/>
      <c r="M74" s="90"/>
      <c r="N74" s="90"/>
      <c r="O74" s="90"/>
      <c r="P74" s="90"/>
      <c r="Q74" s="316" t="s">
        <v>210</v>
      </c>
      <c r="R74" s="316"/>
      <c r="S74" s="316"/>
      <c r="T74" s="316"/>
      <c r="U74" s="316"/>
      <c r="V74" s="90"/>
      <c r="W74" s="90"/>
      <c r="X74" s="90" t="s">
        <v>209</v>
      </c>
      <c r="Y74" s="90"/>
      <c r="Z74" s="90"/>
    </row>
    <row r="75" spans="1:27" s="44" customFormat="1" ht="19.5" customHeight="1">
      <c r="A75" s="90"/>
      <c r="B75" s="315" t="s">
        <v>450</v>
      </c>
      <c r="C75" s="315"/>
      <c r="D75" s="315"/>
      <c r="E75" s="90"/>
      <c r="F75" s="90"/>
      <c r="G75" s="318"/>
      <c r="H75" s="318"/>
      <c r="I75" s="90"/>
      <c r="J75" s="90"/>
      <c r="K75" s="90"/>
      <c r="L75" s="90"/>
      <c r="M75" s="90"/>
      <c r="N75" s="90"/>
      <c r="O75" s="90"/>
      <c r="P75" s="90"/>
      <c r="Q75" s="316" t="s">
        <v>212</v>
      </c>
      <c r="R75" s="316"/>
      <c r="S75" s="316"/>
      <c r="T75" s="316"/>
      <c r="U75" s="316"/>
      <c r="V75" s="90"/>
      <c r="W75" s="90"/>
      <c r="X75" s="319" t="s">
        <v>279</v>
      </c>
      <c r="Y75" s="319"/>
      <c r="Z75" s="319"/>
    </row>
  </sheetData>
  <mergeCells count="29">
    <mergeCell ref="X75:Z75"/>
    <mergeCell ref="G75:H75"/>
    <mergeCell ref="F4:I4"/>
    <mergeCell ref="J4:M4"/>
    <mergeCell ref="W4:W5"/>
    <mergeCell ref="N4:Q4"/>
    <mergeCell ref="H35:H36"/>
    <mergeCell ref="Z3:Z5"/>
    <mergeCell ref="X4:Y4"/>
    <mergeCell ref="I35:I36"/>
    <mergeCell ref="A2:Y2"/>
    <mergeCell ref="A3:C5"/>
    <mergeCell ref="D3:D5"/>
    <mergeCell ref="E3:Q3"/>
    <mergeCell ref="E4:E5"/>
    <mergeCell ref="B75:D75"/>
    <mergeCell ref="S4:U4"/>
    <mergeCell ref="V4:V5"/>
    <mergeCell ref="G35:G36"/>
    <mergeCell ref="B9:B11"/>
    <mergeCell ref="C23:C24"/>
    <mergeCell ref="C21:C22"/>
    <mergeCell ref="B21:B22"/>
    <mergeCell ref="A23:A24"/>
    <mergeCell ref="B23:B24"/>
    <mergeCell ref="R3:Y3"/>
    <mergeCell ref="C9:C11"/>
    <mergeCell ref="A9:A11"/>
    <mergeCell ref="A21:A22"/>
  </mergeCells>
  <phoneticPr fontId="3" type="noConversion"/>
  <pageMargins left="0.39370078740157483" right="0.39370078740157483" top="0.31496062992125984" bottom="0.15748031496062992" header="0.31496062992125984" footer="0.19685039370078741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A87"/>
  <sheetViews>
    <sheetView zoomScale="60" zoomScaleNormal="60" zoomScaleSheetLayoutView="30" workbookViewId="0">
      <pane xSplit="6" ySplit="6" topLeftCell="G7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0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B1" s="90"/>
      <c r="C1" s="90"/>
      <c r="D1" s="90"/>
      <c r="E1" s="90"/>
      <c r="F1" s="90"/>
      <c r="G1" s="28"/>
      <c r="H1" s="26"/>
      <c r="I1" s="26"/>
      <c r="J1" s="26"/>
      <c r="K1" s="26"/>
      <c r="L1" s="26"/>
      <c r="M1" s="26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44" customFormat="1" ht="20.25" customHeight="1">
      <c r="A2" s="290" t="s">
        <v>319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90"/>
    </row>
    <row r="3" spans="1:26" s="50" customFormat="1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105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29" t="s">
        <v>32</v>
      </c>
      <c r="B7" s="176" t="s">
        <v>33</v>
      </c>
      <c r="C7" s="2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320">
        <f t="shared" ref="R7:T7" si="0">SUM(R8,R55,R60,R63)</f>
        <v>7886.2079999999996</v>
      </c>
      <c r="S7" s="320">
        <f t="shared" si="0"/>
        <v>7638.6586800000014</v>
      </c>
      <c r="T7" s="320">
        <f t="shared" si="0"/>
        <v>10596.5</v>
      </c>
      <c r="U7" s="320">
        <f t="shared" ref="U7:Y7" si="1">SUM(U8,U55,U60,U63)</f>
        <v>9869.6</v>
      </c>
      <c r="V7" s="320">
        <f t="shared" ref="V7:X7" si="2">SUM(V8,V55,V60,V63)</f>
        <v>14817.5</v>
      </c>
      <c r="W7" s="320">
        <f t="shared" si="2"/>
        <v>12466.550000000001</v>
      </c>
      <c r="X7" s="320">
        <f t="shared" si="2"/>
        <v>13044.837500000001</v>
      </c>
      <c r="Y7" s="320">
        <f t="shared" si="1"/>
        <v>13652.039375</v>
      </c>
      <c r="Z7" s="321"/>
    </row>
    <row r="8" spans="1:26" ht="63.75">
      <c r="A8" s="29" t="s">
        <v>35</v>
      </c>
      <c r="B8" s="163" t="s">
        <v>36</v>
      </c>
      <c r="C8" s="105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320">
        <f t="shared" ref="R8:T8" si="3">SUM(R9:R54)</f>
        <v>7777.7579999999998</v>
      </c>
      <c r="S8" s="320">
        <f t="shared" si="3"/>
        <v>7530.2086800000016</v>
      </c>
      <c r="T8" s="320">
        <f t="shared" si="3"/>
        <v>9562.1</v>
      </c>
      <c r="U8" s="320">
        <f t="shared" ref="U8:Y8" si="4">SUM(U9:U54)</f>
        <v>8835.2000000000007</v>
      </c>
      <c r="V8" s="320">
        <f t="shared" ref="V8:X8" si="5">SUM(V9:V54)</f>
        <v>14256</v>
      </c>
      <c r="W8" s="320">
        <f t="shared" si="5"/>
        <v>12344.960000000001</v>
      </c>
      <c r="X8" s="320">
        <f t="shared" si="5"/>
        <v>12917.168000000001</v>
      </c>
      <c r="Y8" s="320">
        <f t="shared" si="4"/>
        <v>13517.9864</v>
      </c>
      <c r="Z8" s="321"/>
    </row>
    <row r="9" spans="1:26" ht="151.5" customHeight="1">
      <c r="A9" s="122" t="s">
        <v>38</v>
      </c>
      <c r="B9" s="141" t="s">
        <v>39</v>
      </c>
      <c r="C9" s="141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345</v>
      </c>
      <c r="P9" s="322" t="s">
        <v>349</v>
      </c>
      <c r="Q9" s="61" t="s">
        <v>365</v>
      </c>
      <c r="R9" s="320">
        <v>725.06799999999998</v>
      </c>
      <c r="S9" s="320">
        <v>710.33249999999998</v>
      </c>
      <c r="T9" s="320">
        <v>918.7</v>
      </c>
      <c r="U9" s="320">
        <v>851.9</v>
      </c>
      <c r="V9" s="320">
        <v>862</v>
      </c>
      <c r="W9" s="320">
        <v>872.7</v>
      </c>
      <c r="X9" s="320">
        <v>872.7</v>
      </c>
      <c r="Y9" s="320">
        <v>872.7</v>
      </c>
      <c r="Z9" s="321"/>
    </row>
    <row r="10" spans="1:26" ht="159" customHeight="1">
      <c r="A10" s="123"/>
      <c r="B10" s="142"/>
      <c r="C10" s="142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345</v>
      </c>
      <c r="P10" s="322" t="s">
        <v>349</v>
      </c>
      <c r="Q10" s="61" t="s">
        <v>365</v>
      </c>
      <c r="R10" s="320"/>
      <c r="S10" s="320"/>
      <c r="T10" s="320">
        <v>18.600000000000001</v>
      </c>
      <c r="U10" s="320">
        <v>0</v>
      </c>
      <c r="V10" s="320">
        <v>20</v>
      </c>
      <c r="W10" s="320">
        <f>V10*1.05</f>
        <v>21</v>
      </c>
      <c r="X10" s="320">
        <f>W10*1.05</f>
        <v>22.05</v>
      </c>
      <c r="Y10" s="320">
        <f>X10*1.05</f>
        <v>23.152500000000003</v>
      </c>
      <c r="Z10" s="321"/>
    </row>
    <row r="11" spans="1:26" ht="119.25" hidden="1" customHeight="1">
      <c r="A11" s="124"/>
      <c r="B11" s="143"/>
      <c r="C11" s="143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345</v>
      </c>
      <c r="P11" s="323" t="s">
        <v>349</v>
      </c>
      <c r="Q11" s="61" t="s">
        <v>365</v>
      </c>
      <c r="R11" s="320">
        <v>20</v>
      </c>
      <c r="S11" s="320"/>
      <c r="T11" s="320"/>
      <c r="U11" s="320"/>
      <c r="V11" s="320"/>
      <c r="W11" s="320"/>
      <c r="X11" s="320"/>
      <c r="Y11" s="320"/>
      <c r="Z11" s="321"/>
    </row>
    <row r="12" spans="1:26" ht="0.75" hidden="1" customHeight="1">
      <c r="A12" s="29" t="s">
        <v>46</v>
      </c>
      <c r="B12" s="163" t="s">
        <v>47</v>
      </c>
      <c r="C12" s="105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20"/>
      <c r="S12" s="320"/>
      <c r="T12" s="321"/>
      <c r="U12" s="320"/>
      <c r="V12" s="321"/>
      <c r="W12" s="320"/>
      <c r="X12" s="320"/>
      <c r="Y12" s="320"/>
      <c r="Z12" s="321"/>
    </row>
    <row r="13" spans="1:26" ht="178.5" hidden="1">
      <c r="A13" s="29" t="s">
        <v>49</v>
      </c>
      <c r="B13" s="163" t="s">
        <v>369</v>
      </c>
      <c r="C13" s="105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320"/>
      <c r="S13" s="320"/>
      <c r="T13" s="320"/>
      <c r="U13" s="320"/>
      <c r="V13" s="320"/>
      <c r="W13" s="320"/>
      <c r="X13" s="320"/>
      <c r="Y13" s="320"/>
      <c r="Z13" s="321"/>
    </row>
    <row r="14" spans="1:26" ht="209.25" customHeight="1">
      <c r="A14" s="29" t="s">
        <v>51</v>
      </c>
      <c r="B14" s="163" t="s">
        <v>370</v>
      </c>
      <c r="C14" s="105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345</v>
      </c>
      <c r="P14" s="58" t="s">
        <v>360</v>
      </c>
      <c r="Q14" s="61" t="s">
        <v>365</v>
      </c>
      <c r="R14" s="320">
        <v>51.12</v>
      </c>
      <c r="S14" s="320">
        <v>51.12</v>
      </c>
      <c r="T14" s="320">
        <v>0</v>
      </c>
      <c r="U14" s="320">
        <v>0</v>
      </c>
      <c r="V14" s="320">
        <v>0</v>
      </c>
      <c r="W14" s="320">
        <v>0</v>
      </c>
      <c r="X14" s="320">
        <v>0</v>
      </c>
      <c r="Y14" s="320">
        <v>0</v>
      </c>
      <c r="Z14" s="321"/>
    </row>
    <row r="15" spans="1:26" ht="130.5" hidden="1" customHeight="1">
      <c r="A15" s="29" t="s">
        <v>53</v>
      </c>
      <c r="B15" s="163" t="s">
        <v>54</v>
      </c>
      <c r="C15" s="105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20"/>
      <c r="S15" s="320"/>
      <c r="T15" s="320"/>
      <c r="U15" s="320"/>
      <c r="V15" s="320"/>
      <c r="W15" s="320"/>
      <c r="X15" s="320"/>
      <c r="Y15" s="320"/>
      <c r="Z15" s="321"/>
    </row>
    <row r="16" spans="1:26" ht="76.5" hidden="1">
      <c r="A16" s="29" t="s">
        <v>56</v>
      </c>
      <c r="B16" s="163" t="s">
        <v>57</v>
      </c>
      <c r="C16" s="105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320"/>
      <c r="S16" s="320"/>
      <c r="T16" s="320"/>
      <c r="U16" s="320"/>
      <c r="V16" s="320"/>
      <c r="W16" s="320"/>
      <c r="X16" s="320"/>
      <c r="Y16" s="320"/>
      <c r="Z16" s="321"/>
    </row>
    <row r="17" spans="1:26" ht="102" hidden="1">
      <c r="A17" s="29" t="s">
        <v>59</v>
      </c>
      <c r="B17" s="163" t="s">
        <v>60</v>
      </c>
      <c r="C17" s="105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320"/>
      <c r="S17" s="320"/>
      <c r="T17" s="320"/>
      <c r="U17" s="320"/>
      <c r="V17" s="320"/>
      <c r="W17" s="320"/>
      <c r="X17" s="320"/>
      <c r="Y17" s="320"/>
      <c r="Z17" s="321"/>
    </row>
    <row r="18" spans="1:26" ht="55.5" hidden="1" customHeight="1">
      <c r="A18" s="29" t="s">
        <v>62</v>
      </c>
      <c r="B18" s="163" t="s">
        <v>63</v>
      </c>
      <c r="C18" s="105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320"/>
      <c r="S18" s="320"/>
      <c r="T18" s="320"/>
      <c r="U18" s="320"/>
      <c r="V18" s="320"/>
      <c r="W18" s="320"/>
      <c r="X18" s="320"/>
      <c r="Y18" s="320"/>
      <c r="Z18" s="321"/>
    </row>
    <row r="19" spans="1:26" ht="1.5" hidden="1" customHeight="1">
      <c r="A19" s="29" t="s">
        <v>65</v>
      </c>
      <c r="B19" s="163" t="s">
        <v>66</v>
      </c>
      <c r="C19" s="105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320"/>
      <c r="S19" s="320"/>
      <c r="T19" s="320"/>
      <c r="U19" s="320"/>
      <c r="V19" s="320"/>
      <c r="W19" s="320"/>
      <c r="X19" s="320"/>
      <c r="Y19" s="320"/>
      <c r="Z19" s="321"/>
    </row>
    <row r="20" spans="1:26" ht="38.25" hidden="1">
      <c r="A20" s="29" t="s">
        <v>68</v>
      </c>
      <c r="B20" s="163" t="s">
        <v>69</v>
      </c>
      <c r="C20" s="105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320"/>
      <c r="S20" s="320"/>
      <c r="T20" s="320"/>
      <c r="U20" s="320"/>
      <c r="V20" s="320"/>
      <c r="W20" s="320"/>
      <c r="X20" s="320"/>
      <c r="Y20" s="320"/>
      <c r="Z20" s="321"/>
    </row>
    <row r="21" spans="1:26" ht="159" customHeight="1">
      <c r="A21" s="122" t="s">
        <v>71</v>
      </c>
      <c r="B21" s="191" t="s">
        <v>72</v>
      </c>
      <c r="C21" s="141" t="s">
        <v>73</v>
      </c>
      <c r="D21" s="294" t="s">
        <v>74</v>
      </c>
      <c r="E21" s="58"/>
      <c r="F21" s="58"/>
      <c r="G21" s="107" t="s">
        <v>41</v>
      </c>
      <c r="H21" s="106" t="s">
        <v>75</v>
      </c>
      <c r="I21" s="103" t="s">
        <v>76</v>
      </c>
      <c r="J21" s="58"/>
      <c r="K21" s="62" t="s">
        <v>44</v>
      </c>
      <c r="L21" s="103" t="s">
        <v>77</v>
      </c>
      <c r="M21" s="103" t="s">
        <v>43</v>
      </c>
      <c r="N21" s="58"/>
      <c r="O21" s="58" t="s">
        <v>345</v>
      </c>
      <c r="P21" s="106" t="s">
        <v>347</v>
      </c>
      <c r="Q21" s="61" t="s">
        <v>245</v>
      </c>
      <c r="R21" s="320">
        <v>90</v>
      </c>
      <c r="S21" s="320">
        <v>62.835000000000001</v>
      </c>
      <c r="T21" s="320">
        <v>414.1</v>
      </c>
      <c r="U21" s="320">
        <v>364.8</v>
      </c>
      <c r="V21" s="320">
        <v>280</v>
      </c>
      <c r="W21" s="320">
        <f t="shared" ref="W21:Y22" si="6">V21*1.05</f>
        <v>294</v>
      </c>
      <c r="X21" s="320">
        <f t="shared" si="6"/>
        <v>308.7</v>
      </c>
      <c r="Y21" s="320">
        <f t="shared" si="6"/>
        <v>324.13499999999999</v>
      </c>
      <c r="Z21" s="321"/>
    </row>
    <row r="22" spans="1:26" ht="73.5" customHeight="1">
      <c r="A22" s="124"/>
      <c r="B22" s="192"/>
      <c r="C22" s="143"/>
      <c r="D22" s="294" t="s">
        <v>267</v>
      </c>
      <c r="E22" s="58"/>
      <c r="F22" s="58"/>
      <c r="G22" s="107" t="s">
        <v>41</v>
      </c>
      <c r="H22" s="106" t="s">
        <v>75</v>
      </c>
      <c r="I22" s="103" t="s">
        <v>76</v>
      </c>
      <c r="J22" s="58"/>
      <c r="K22" s="62" t="s">
        <v>44</v>
      </c>
      <c r="L22" s="103" t="s">
        <v>268</v>
      </c>
      <c r="M22" s="103" t="s">
        <v>43</v>
      </c>
      <c r="N22" s="58"/>
      <c r="O22" s="58" t="s">
        <v>345</v>
      </c>
      <c r="P22" s="106" t="s">
        <v>346</v>
      </c>
      <c r="Q22" s="61" t="s">
        <v>365</v>
      </c>
      <c r="R22" s="320">
        <v>187.4</v>
      </c>
      <c r="S22" s="320">
        <v>187.303</v>
      </c>
      <c r="T22" s="320">
        <v>103.3</v>
      </c>
      <c r="U22" s="320">
        <v>82.1</v>
      </c>
      <c r="V22" s="320">
        <v>8980.5</v>
      </c>
      <c r="W22" s="320">
        <f t="shared" si="6"/>
        <v>9429.5249999999996</v>
      </c>
      <c r="X22" s="320">
        <f t="shared" si="6"/>
        <v>9901.0012499999993</v>
      </c>
      <c r="Y22" s="320">
        <f t="shared" si="6"/>
        <v>10396.0513125</v>
      </c>
      <c r="Z22" s="321"/>
    </row>
    <row r="23" spans="1:26" ht="110.25" customHeight="1">
      <c r="A23" s="122" t="s">
        <v>78</v>
      </c>
      <c r="B23" s="191" t="s">
        <v>382</v>
      </c>
      <c r="C23" s="141" t="s">
        <v>79</v>
      </c>
      <c r="D23" s="294" t="s">
        <v>300</v>
      </c>
      <c r="E23" s="70"/>
      <c r="F23" s="70"/>
      <c r="G23" s="324" t="s">
        <v>41</v>
      </c>
      <c r="H23" s="106" t="s">
        <v>80</v>
      </c>
      <c r="I23" s="103" t="s">
        <v>76</v>
      </c>
      <c r="J23" s="58"/>
      <c r="K23" s="62" t="s">
        <v>44</v>
      </c>
      <c r="L23" s="103" t="s">
        <v>81</v>
      </c>
      <c r="M23" s="103" t="s">
        <v>43</v>
      </c>
      <c r="N23" s="58"/>
      <c r="O23" s="325" t="s">
        <v>345</v>
      </c>
      <c r="P23" s="106" t="s">
        <v>348</v>
      </c>
      <c r="Q23" s="296" t="s">
        <v>245</v>
      </c>
      <c r="R23" s="326">
        <v>4368</v>
      </c>
      <c r="S23" s="327">
        <v>4366.6530000000002</v>
      </c>
      <c r="T23" s="326">
        <v>4345.2</v>
      </c>
      <c r="U23" s="327">
        <v>4345.2</v>
      </c>
      <c r="V23" s="320">
        <v>1632</v>
      </c>
      <c r="W23" s="320">
        <v>0</v>
      </c>
      <c r="X23" s="320">
        <v>0</v>
      </c>
      <c r="Y23" s="320">
        <v>0</v>
      </c>
      <c r="Z23" s="321"/>
    </row>
    <row r="24" spans="1:26" ht="105" customHeight="1">
      <c r="A24" s="124"/>
      <c r="B24" s="192"/>
      <c r="C24" s="143"/>
      <c r="D24" s="294" t="s">
        <v>150</v>
      </c>
      <c r="E24" s="70"/>
      <c r="F24" s="70"/>
      <c r="G24" s="328"/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329"/>
      <c r="P24" s="106" t="s">
        <v>348</v>
      </c>
      <c r="Q24" s="61" t="s">
        <v>365</v>
      </c>
      <c r="R24" s="326">
        <v>498.6</v>
      </c>
      <c r="S24" s="327">
        <v>498.6</v>
      </c>
      <c r="T24" s="326">
        <v>499.8</v>
      </c>
      <c r="U24" s="327">
        <v>499.8</v>
      </c>
      <c r="V24" s="320">
        <v>0</v>
      </c>
      <c r="W24" s="320">
        <f>V24*1.05</f>
        <v>0</v>
      </c>
      <c r="X24" s="320">
        <f>W24*1.05</f>
        <v>0</v>
      </c>
      <c r="Y24" s="320">
        <f>X24*1.05</f>
        <v>0</v>
      </c>
      <c r="Z24" s="321"/>
    </row>
    <row r="25" spans="1:26" ht="188.25" customHeight="1">
      <c r="A25" s="29" t="s">
        <v>82</v>
      </c>
      <c r="B25" s="163" t="s">
        <v>371</v>
      </c>
      <c r="C25" s="105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 t="s">
        <v>345</v>
      </c>
      <c r="P25" s="106" t="s">
        <v>350</v>
      </c>
      <c r="Q25" s="61" t="s">
        <v>365</v>
      </c>
      <c r="R25" s="320"/>
      <c r="S25" s="320"/>
      <c r="T25" s="320">
        <v>0</v>
      </c>
      <c r="U25" s="320">
        <v>0</v>
      </c>
      <c r="V25" s="320">
        <v>768.9</v>
      </c>
      <c r="W25" s="320">
        <v>0</v>
      </c>
      <c r="X25" s="320">
        <v>0</v>
      </c>
      <c r="Y25" s="320">
        <v>0</v>
      </c>
      <c r="Z25" s="321"/>
    </row>
    <row r="26" spans="1:26" ht="63.75" hidden="1">
      <c r="A26" s="29" t="s">
        <v>87</v>
      </c>
      <c r="B26" s="163" t="s">
        <v>88</v>
      </c>
      <c r="C26" s="105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320"/>
      <c r="S26" s="320"/>
      <c r="T26" s="320"/>
      <c r="U26" s="320"/>
      <c r="V26" s="320"/>
      <c r="W26" s="320"/>
      <c r="X26" s="320"/>
      <c r="Y26" s="320"/>
      <c r="Z26" s="321"/>
    </row>
    <row r="27" spans="1:26" ht="63.75" hidden="1">
      <c r="A27" s="29" t="s">
        <v>90</v>
      </c>
      <c r="B27" s="163" t="s">
        <v>91</v>
      </c>
      <c r="C27" s="105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320"/>
      <c r="S27" s="320"/>
      <c r="T27" s="320"/>
      <c r="U27" s="320"/>
      <c r="V27" s="320"/>
      <c r="W27" s="320"/>
      <c r="X27" s="320"/>
      <c r="Y27" s="320"/>
      <c r="Z27" s="321"/>
    </row>
    <row r="28" spans="1:26" ht="38.25" hidden="1">
      <c r="A28" s="29" t="s">
        <v>93</v>
      </c>
      <c r="B28" s="163" t="s">
        <v>94</v>
      </c>
      <c r="C28" s="105" t="s">
        <v>95</v>
      </c>
      <c r="D28" s="294"/>
      <c r="E28" s="70"/>
      <c r="F28" s="70"/>
      <c r="G28" s="58"/>
      <c r="H28" s="58"/>
      <c r="I28" s="58"/>
      <c r="J28" s="58"/>
      <c r="K28" s="58"/>
      <c r="L28" s="58"/>
      <c r="M28" s="58"/>
      <c r="N28" s="58"/>
      <c r="O28" s="58"/>
      <c r="P28" s="106" t="s">
        <v>351</v>
      </c>
      <c r="Q28" s="61" t="s">
        <v>365</v>
      </c>
      <c r="R28" s="320"/>
      <c r="S28" s="320"/>
      <c r="T28" s="320"/>
      <c r="U28" s="320"/>
      <c r="V28" s="320"/>
      <c r="W28" s="320"/>
      <c r="X28" s="320"/>
      <c r="Y28" s="320"/>
      <c r="Z28" s="321"/>
    </row>
    <row r="29" spans="1:26" ht="179.25" customHeight="1">
      <c r="A29" s="29" t="s">
        <v>96</v>
      </c>
      <c r="B29" s="163" t="s">
        <v>97</v>
      </c>
      <c r="C29" s="105" t="s">
        <v>98</v>
      </c>
      <c r="D29" s="294" t="s">
        <v>291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345</v>
      </c>
      <c r="P29" s="106" t="s">
        <v>352</v>
      </c>
      <c r="Q29" s="61" t="s">
        <v>365</v>
      </c>
      <c r="R29" s="320">
        <v>5.2</v>
      </c>
      <c r="S29" s="320">
        <v>0</v>
      </c>
      <c r="T29" s="320">
        <v>23.3</v>
      </c>
      <c r="U29" s="320">
        <v>1.4</v>
      </c>
      <c r="V29" s="320">
        <v>93.9</v>
      </c>
      <c r="W29" s="320">
        <v>28.1</v>
      </c>
      <c r="X29" s="320">
        <v>28.1</v>
      </c>
      <c r="Y29" s="320">
        <v>28.1</v>
      </c>
      <c r="Z29" s="321"/>
    </row>
    <row r="30" spans="1:26" ht="51" hidden="1">
      <c r="A30" s="29" t="s">
        <v>105</v>
      </c>
      <c r="B30" s="163" t="s">
        <v>106</v>
      </c>
      <c r="C30" s="105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58"/>
      <c r="R30" s="320"/>
      <c r="S30" s="320"/>
      <c r="T30" s="320"/>
      <c r="U30" s="320"/>
      <c r="V30" s="320"/>
      <c r="W30" s="320"/>
      <c r="X30" s="320"/>
      <c r="Y30" s="320"/>
      <c r="Z30" s="321"/>
    </row>
    <row r="31" spans="1:26" ht="156" customHeight="1">
      <c r="A31" s="29" t="s">
        <v>108</v>
      </c>
      <c r="B31" s="163" t="s">
        <v>109</v>
      </c>
      <c r="C31" s="105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345</v>
      </c>
      <c r="P31" s="106" t="s">
        <v>353</v>
      </c>
      <c r="Q31" s="61" t="s">
        <v>365</v>
      </c>
      <c r="R31" s="326">
        <v>144.16399999999999</v>
      </c>
      <c r="S31" s="320">
        <v>130.36474000000001</v>
      </c>
      <c r="T31" s="320">
        <v>134.30000000000001</v>
      </c>
      <c r="U31" s="320">
        <v>98.7</v>
      </c>
      <c r="V31" s="320">
        <v>126.7</v>
      </c>
      <c r="W31" s="320">
        <f t="shared" ref="W31:Y33" si="7">V31*1.05</f>
        <v>133.035</v>
      </c>
      <c r="X31" s="320">
        <f t="shared" si="7"/>
        <v>139.68674999999999</v>
      </c>
      <c r="Y31" s="320">
        <f t="shared" si="7"/>
        <v>146.6710875</v>
      </c>
      <c r="Z31" s="321"/>
    </row>
    <row r="32" spans="1:26" ht="141" customHeight="1">
      <c r="A32" s="29" t="s">
        <v>116</v>
      </c>
      <c r="B32" s="163" t="s">
        <v>117</v>
      </c>
      <c r="C32" s="105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345</v>
      </c>
      <c r="P32" s="106" t="s">
        <v>354</v>
      </c>
      <c r="Q32" s="61" t="s">
        <v>365</v>
      </c>
      <c r="R32" s="320">
        <v>554.22799999999995</v>
      </c>
      <c r="S32" s="320">
        <v>490.75632000000002</v>
      </c>
      <c r="T32" s="320">
        <v>1860.8</v>
      </c>
      <c r="U32" s="320">
        <v>1608.6</v>
      </c>
      <c r="V32" s="320">
        <v>655.5</v>
      </c>
      <c r="W32" s="320">
        <f t="shared" si="7"/>
        <v>688.27499999999998</v>
      </c>
      <c r="X32" s="320">
        <f t="shared" si="7"/>
        <v>722.68875000000003</v>
      </c>
      <c r="Y32" s="320">
        <f t="shared" si="7"/>
        <v>758.82318750000002</v>
      </c>
      <c r="Z32" s="321"/>
    </row>
    <row r="33" spans="1:26" ht="168.75" customHeight="1">
      <c r="A33" s="29" t="s">
        <v>121</v>
      </c>
      <c r="B33" s="163" t="s">
        <v>372</v>
      </c>
      <c r="C33" s="105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345</v>
      </c>
      <c r="P33" s="106" t="s">
        <v>355</v>
      </c>
      <c r="Q33" s="61" t="s">
        <v>365</v>
      </c>
      <c r="R33" s="320">
        <v>278.12799999999999</v>
      </c>
      <c r="S33" s="320">
        <v>265.45071999999999</v>
      </c>
      <c r="T33" s="320">
        <v>279.5</v>
      </c>
      <c r="U33" s="320">
        <v>274.60000000000002</v>
      </c>
      <c r="V33" s="320">
        <v>402.1</v>
      </c>
      <c r="W33" s="320">
        <f t="shared" si="7"/>
        <v>422.20500000000004</v>
      </c>
      <c r="X33" s="320">
        <f t="shared" si="7"/>
        <v>443.31525000000005</v>
      </c>
      <c r="Y33" s="320">
        <f t="shared" si="7"/>
        <v>465.48101250000008</v>
      </c>
      <c r="Z33" s="321"/>
    </row>
    <row r="34" spans="1:26" ht="76.5" hidden="1">
      <c r="A34" s="29" t="s">
        <v>125</v>
      </c>
      <c r="B34" s="163" t="s">
        <v>126</v>
      </c>
      <c r="C34" s="105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 t="s">
        <v>345</v>
      </c>
      <c r="P34" s="58"/>
      <c r="Q34" s="61"/>
      <c r="R34" s="320"/>
      <c r="S34" s="320"/>
      <c r="T34" s="320"/>
      <c r="U34" s="320"/>
      <c r="V34" s="320"/>
      <c r="W34" s="320"/>
      <c r="X34" s="320"/>
      <c r="Y34" s="320"/>
      <c r="Z34" s="321"/>
    </row>
    <row r="35" spans="1:26" ht="142.5" customHeight="1">
      <c r="A35" s="104" t="s">
        <v>128</v>
      </c>
      <c r="B35" s="201" t="s">
        <v>129</v>
      </c>
      <c r="C35" s="108" t="s">
        <v>130</v>
      </c>
      <c r="D35" s="294" t="s">
        <v>438</v>
      </c>
      <c r="E35" s="70"/>
      <c r="F35" s="70"/>
      <c r="G35" s="145" t="s">
        <v>41</v>
      </c>
      <c r="H35" s="146" t="s">
        <v>131</v>
      </c>
      <c r="I35" s="133" t="s">
        <v>76</v>
      </c>
      <c r="J35" s="58"/>
      <c r="K35" s="62" t="s">
        <v>44</v>
      </c>
      <c r="L35" s="103" t="s">
        <v>124</v>
      </c>
      <c r="M35" s="103" t="s">
        <v>43</v>
      </c>
      <c r="N35" s="58"/>
      <c r="O35" s="58" t="s">
        <v>345</v>
      </c>
      <c r="P35" s="106" t="s">
        <v>356</v>
      </c>
      <c r="Q35" s="61" t="s">
        <v>365</v>
      </c>
      <c r="R35" s="320">
        <v>14</v>
      </c>
      <c r="S35" s="320">
        <v>4.5999999999999996</v>
      </c>
      <c r="T35" s="320">
        <v>32</v>
      </c>
      <c r="U35" s="320">
        <v>28.5</v>
      </c>
      <c r="V35" s="320">
        <v>34</v>
      </c>
      <c r="W35" s="320">
        <f>V35*1.05</f>
        <v>35.700000000000003</v>
      </c>
      <c r="X35" s="320">
        <f>W35*1.05</f>
        <v>37.485000000000007</v>
      </c>
      <c r="Y35" s="320">
        <f>X35*1.05</f>
        <v>39.35925000000001</v>
      </c>
      <c r="Z35" s="321"/>
    </row>
    <row r="36" spans="1:26" ht="69.75" hidden="1" customHeight="1">
      <c r="A36" s="29" t="s">
        <v>132</v>
      </c>
      <c r="B36" s="163" t="s">
        <v>133</v>
      </c>
      <c r="C36" s="105" t="s">
        <v>134</v>
      </c>
      <c r="D36" s="294"/>
      <c r="E36" s="70"/>
      <c r="F36" s="70"/>
      <c r="G36" s="145"/>
      <c r="H36" s="146"/>
      <c r="I36" s="133"/>
      <c r="J36" s="58"/>
      <c r="K36" s="62" t="s">
        <v>135</v>
      </c>
      <c r="L36" s="103" t="s">
        <v>136</v>
      </c>
      <c r="M36" s="103" t="s">
        <v>137</v>
      </c>
      <c r="N36" s="58"/>
      <c r="O36" s="58"/>
      <c r="P36" s="58"/>
      <c r="Q36" s="58"/>
      <c r="R36" s="320"/>
      <c r="S36" s="320"/>
      <c r="T36" s="320"/>
      <c r="U36" s="320"/>
      <c r="V36" s="320"/>
      <c r="W36" s="320"/>
      <c r="X36" s="320"/>
      <c r="Y36" s="320"/>
      <c r="Z36" s="321"/>
    </row>
    <row r="37" spans="1:26" ht="63.75" hidden="1">
      <c r="A37" s="29" t="s">
        <v>138</v>
      </c>
      <c r="B37" s="163" t="s">
        <v>139</v>
      </c>
      <c r="C37" s="105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320"/>
      <c r="S37" s="320"/>
      <c r="T37" s="320"/>
      <c r="U37" s="320"/>
      <c r="V37" s="320"/>
      <c r="W37" s="320"/>
      <c r="X37" s="320"/>
      <c r="Y37" s="320"/>
      <c r="Z37" s="321"/>
    </row>
    <row r="38" spans="1:26" ht="25.5" hidden="1">
      <c r="A38" s="29" t="s">
        <v>141</v>
      </c>
      <c r="B38" s="163" t="s">
        <v>142</v>
      </c>
      <c r="C38" s="105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320"/>
      <c r="S38" s="320"/>
      <c r="T38" s="320"/>
      <c r="U38" s="320"/>
      <c r="V38" s="320"/>
      <c r="W38" s="320"/>
      <c r="X38" s="320"/>
      <c r="Y38" s="320"/>
      <c r="Z38" s="321"/>
    </row>
    <row r="39" spans="1:26" ht="25.5" hidden="1">
      <c r="A39" s="29" t="s">
        <v>144</v>
      </c>
      <c r="B39" s="163" t="s">
        <v>145</v>
      </c>
      <c r="C39" s="105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320"/>
      <c r="S39" s="320"/>
      <c r="T39" s="320"/>
      <c r="U39" s="320"/>
      <c r="V39" s="320"/>
      <c r="W39" s="320"/>
      <c r="X39" s="320"/>
      <c r="Y39" s="320"/>
      <c r="Z39" s="321"/>
    </row>
    <row r="40" spans="1:26" ht="114.75">
      <c r="A40" s="29" t="s">
        <v>147</v>
      </c>
      <c r="B40" s="163" t="s">
        <v>148</v>
      </c>
      <c r="C40" s="105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345</v>
      </c>
      <c r="P40" s="106" t="s">
        <v>357</v>
      </c>
      <c r="Q40" s="61" t="s">
        <v>365</v>
      </c>
      <c r="R40" s="320">
        <v>559.35</v>
      </c>
      <c r="S40" s="320">
        <v>529.53161999999998</v>
      </c>
      <c r="T40" s="320">
        <v>267</v>
      </c>
      <c r="U40" s="320">
        <v>227.5</v>
      </c>
      <c r="V40" s="320">
        <v>106</v>
      </c>
      <c r="W40" s="320">
        <f t="shared" ref="W40:W42" si="8">V40*1.05</f>
        <v>111.30000000000001</v>
      </c>
      <c r="X40" s="320">
        <f t="shared" ref="X40:Y42" si="9">W40*1.05</f>
        <v>116.86500000000002</v>
      </c>
      <c r="Y40" s="320">
        <f t="shared" si="9"/>
        <v>122.70825000000004</v>
      </c>
      <c r="Z40" s="321"/>
    </row>
    <row r="41" spans="1:26" ht="327" customHeight="1">
      <c r="A41" s="29" t="s">
        <v>153</v>
      </c>
      <c r="B41" s="163" t="s">
        <v>373</v>
      </c>
      <c r="C41" s="105" t="s">
        <v>154</v>
      </c>
      <c r="D41" s="294" t="s">
        <v>225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345</v>
      </c>
      <c r="P41" s="106" t="s">
        <v>358</v>
      </c>
      <c r="Q41" s="61" t="s">
        <v>365</v>
      </c>
      <c r="R41" s="326">
        <v>17</v>
      </c>
      <c r="S41" s="320">
        <v>16</v>
      </c>
      <c r="T41" s="326">
        <v>386</v>
      </c>
      <c r="U41" s="320">
        <v>209</v>
      </c>
      <c r="V41" s="320">
        <v>52.4</v>
      </c>
      <c r="W41" s="320">
        <f t="shared" si="8"/>
        <v>55.02</v>
      </c>
      <c r="X41" s="320">
        <f t="shared" si="9"/>
        <v>57.771000000000008</v>
      </c>
      <c r="Y41" s="320">
        <f t="shared" si="9"/>
        <v>60.65955000000001</v>
      </c>
      <c r="Z41" s="321"/>
    </row>
    <row r="42" spans="1:26" ht="133.5" customHeight="1">
      <c r="A42" s="29" t="s">
        <v>155</v>
      </c>
      <c r="B42" s="163" t="s">
        <v>156</v>
      </c>
      <c r="C42" s="105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345</v>
      </c>
      <c r="P42" s="106" t="s">
        <v>359</v>
      </c>
      <c r="Q42" s="61" t="s">
        <v>365</v>
      </c>
      <c r="R42" s="320">
        <v>265.5</v>
      </c>
      <c r="S42" s="320">
        <v>216.66177999999999</v>
      </c>
      <c r="T42" s="320">
        <v>279.5</v>
      </c>
      <c r="U42" s="320">
        <v>243.1</v>
      </c>
      <c r="V42" s="320">
        <v>242</v>
      </c>
      <c r="W42" s="320">
        <f t="shared" si="8"/>
        <v>254.10000000000002</v>
      </c>
      <c r="X42" s="320">
        <f t="shared" si="9"/>
        <v>266.80500000000001</v>
      </c>
      <c r="Y42" s="320">
        <f t="shared" si="9"/>
        <v>280.14525000000003</v>
      </c>
      <c r="Z42" s="321"/>
    </row>
    <row r="43" spans="1:26" ht="25.5" hidden="1">
      <c r="A43" s="29" t="s">
        <v>158</v>
      </c>
      <c r="B43" s="163" t="s">
        <v>159</v>
      </c>
      <c r="C43" s="105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320"/>
      <c r="S43" s="320"/>
      <c r="T43" s="320"/>
      <c r="U43" s="320"/>
      <c r="V43" s="320"/>
      <c r="W43" s="320"/>
      <c r="X43" s="320"/>
      <c r="Y43" s="320"/>
      <c r="Z43" s="321"/>
    </row>
    <row r="44" spans="1:26" ht="63.75" hidden="1">
      <c r="A44" s="29" t="s">
        <v>161</v>
      </c>
      <c r="B44" s="163" t="s">
        <v>162</v>
      </c>
      <c r="C44" s="105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320"/>
      <c r="S44" s="320"/>
      <c r="T44" s="320"/>
      <c r="U44" s="320"/>
      <c r="V44" s="320"/>
      <c r="W44" s="320"/>
      <c r="X44" s="320"/>
      <c r="Y44" s="320"/>
      <c r="Z44" s="321"/>
    </row>
    <row r="45" spans="1:26" ht="51" hidden="1">
      <c r="A45" s="29" t="s">
        <v>164</v>
      </c>
      <c r="B45" s="163" t="s">
        <v>165</v>
      </c>
      <c r="C45" s="105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20"/>
      <c r="S45" s="320"/>
      <c r="T45" s="320"/>
      <c r="U45" s="320"/>
      <c r="V45" s="320"/>
      <c r="W45" s="320"/>
      <c r="X45" s="320"/>
      <c r="Y45" s="320"/>
      <c r="Z45" s="321"/>
    </row>
    <row r="46" spans="1:26" ht="81" hidden="1" customHeight="1">
      <c r="A46" s="29" t="s">
        <v>167</v>
      </c>
      <c r="B46" s="163" t="s">
        <v>168</v>
      </c>
      <c r="C46" s="105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20"/>
      <c r="S46" s="320"/>
      <c r="T46" s="320"/>
      <c r="U46" s="320"/>
      <c r="V46" s="320"/>
      <c r="W46" s="320"/>
      <c r="X46" s="320"/>
      <c r="Y46" s="320"/>
      <c r="Z46" s="321"/>
    </row>
    <row r="47" spans="1:26" ht="51" hidden="1">
      <c r="A47" s="29" t="s">
        <v>170</v>
      </c>
      <c r="B47" s="163" t="s">
        <v>171</v>
      </c>
      <c r="C47" s="105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20"/>
      <c r="S47" s="320"/>
      <c r="T47" s="320"/>
      <c r="U47" s="320"/>
      <c r="V47" s="320"/>
      <c r="W47" s="320"/>
      <c r="X47" s="320"/>
      <c r="Y47" s="320"/>
      <c r="Z47" s="321"/>
    </row>
    <row r="48" spans="1:26" ht="51" hidden="1">
      <c r="A48" s="29" t="s">
        <v>173</v>
      </c>
      <c r="B48" s="163" t="s">
        <v>174</v>
      </c>
      <c r="C48" s="105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20"/>
      <c r="S48" s="320"/>
      <c r="T48" s="320"/>
      <c r="U48" s="320"/>
      <c r="V48" s="320"/>
      <c r="W48" s="320"/>
      <c r="X48" s="320"/>
      <c r="Y48" s="320"/>
      <c r="Z48" s="321"/>
    </row>
    <row r="49" spans="1:26" ht="51" hidden="1">
      <c r="A49" s="29" t="s">
        <v>176</v>
      </c>
      <c r="B49" s="163" t="s">
        <v>177</v>
      </c>
      <c r="C49" s="105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20"/>
      <c r="S49" s="320"/>
      <c r="T49" s="320"/>
      <c r="U49" s="320"/>
      <c r="V49" s="320"/>
      <c r="W49" s="320"/>
      <c r="X49" s="320"/>
      <c r="Y49" s="320"/>
      <c r="Z49" s="321"/>
    </row>
    <row r="50" spans="1:26" ht="124.5" hidden="1" customHeight="1">
      <c r="A50" s="29" t="s">
        <v>179</v>
      </c>
      <c r="B50" s="163" t="s">
        <v>180</v>
      </c>
      <c r="C50" s="105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 t="s">
        <v>403</v>
      </c>
      <c r="P50" s="58"/>
      <c r="Q50" s="61" t="s">
        <v>245</v>
      </c>
      <c r="R50" s="326"/>
      <c r="S50" s="321"/>
      <c r="T50" s="321"/>
      <c r="U50" s="321"/>
      <c r="V50" s="321"/>
      <c r="W50" s="320"/>
      <c r="X50" s="320"/>
      <c r="Y50" s="320"/>
      <c r="Z50" s="321"/>
    </row>
    <row r="51" spans="1:26" ht="38.25" hidden="1">
      <c r="A51" s="29" t="s">
        <v>185</v>
      </c>
      <c r="B51" s="163" t="s">
        <v>186</v>
      </c>
      <c r="C51" s="105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320"/>
      <c r="S51" s="320"/>
      <c r="T51" s="320"/>
      <c r="U51" s="320"/>
      <c r="V51" s="320"/>
      <c r="W51" s="320"/>
      <c r="X51" s="320"/>
      <c r="Y51" s="320"/>
      <c r="Z51" s="321"/>
    </row>
    <row r="52" spans="1:26" ht="89.25" hidden="1">
      <c r="A52" s="29" t="s">
        <v>188</v>
      </c>
      <c r="B52" s="163" t="s">
        <v>189</v>
      </c>
      <c r="C52" s="105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20"/>
      <c r="S52" s="320"/>
      <c r="T52" s="320"/>
      <c r="U52" s="320"/>
      <c r="V52" s="320"/>
      <c r="W52" s="320"/>
      <c r="X52" s="320"/>
      <c r="Y52" s="320"/>
      <c r="Z52" s="321"/>
    </row>
    <row r="53" spans="1:26" ht="25.5" hidden="1">
      <c r="A53" s="29" t="s">
        <v>191</v>
      </c>
      <c r="B53" s="163" t="s">
        <v>192</v>
      </c>
      <c r="C53" s="105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20"/>
      <c r="S53" s="320"/>
      <c r="T53" s="320"/>
      <c r="U53" s="320"/>
      <c r="V53" s="320"/>
      <c r="W53" s="320"/>
      <c r="X53" s="320"/>
      <c r="Y53" s="320"/>
      <c r="Z53" s="321"/>
    </row>
    <row r="54" spans="1:26" ht="38.25" hidden="1">
      <c r="A54" s="29" t="s">
        <v>194</v>
      </c>
      <c r="B54" s="163" t="s">
        <v>195</v>
      </c>
      <c r="C54" s="105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320"/>
      <c r="S54" s="320"/>
      <c r="T54" s="320"/>
      <c r="U54" s="320"/>
      <c r="V54" s="320"/>
      <c r="W54" s="320"/>
      <c r="X54" s="320"/>
      <c r="Y54" s="320"/>
      <c r="Z54" s="321"/>
    </row>
    <row r="55" spans="1:26" ht="134.25" customHeight="1">
      <c r="A55" s="29" t="s">
        <v>197</v>
      </c>
      <c r="B55" s="163" t="s">
        <v>198</v>
      </c>
      <c r="C55" s="105" t="s">
        <v>199</v>
      </c>
      <c r="D55" s="294"/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20">
        <f t="shared" ref="R55:T55" si="10">SUM(R56:R59)</f>
        <v>0</v>
      </c>
      <c r="S55" s="320">
        <f t="shared" si="10"/>
        <v>0</v>
      </c>
      <c r="T55" s="320">
        <f t="shared" si="10"/>
        <v>920.8</v>
      </c>
      <c r="U55" s="320">
        <f t="shared" ref="U55:Y55" si="11">SUM(U56:U59)</f>
        <v>920.8</v>
      </c>
      <c r="V55" s="320">
        <f t="shared" ref="V55:X55" si="12">SUM(V56:V59)</f>
        <v>445.7</v>
      </c>
      <c r="W55" s="320">
        <f t="shared" si="12"/>
        <v>0</v>
      </c>
      <c r="X55" s="320">
        <f t="shared" si="12"/>
        <v>0</v>
      </c>
      <c r="Y55" s="320">
        <f t="shared" si="11"/>
        <v>0</v>
      </c>
      <c r="Z55" s="321"/>
    </row>
    <row r="56" spans="1:26" ht="156.75" customHeight="1">
      <c r="A56" s="41" t="s">
        <v>383</v>
      </c>
      <c r="B56" s="163" t="s">
        <v>200</v>
      </c>
      <c r="C56" s="105" t="s">
        <v>263</v>
      </c>
      <c r="D56" s="294" t="s">
        <v>306</v>
      </c>
      <c r="E56" s="70"/>
      <c r="F56" s="70"/>
      <c r="G56" s="107" t="s">
        <v>41</v>
      </c>
      <c r="H56" s="106" t="s">
        <v>85</v>
      </c>
      <c r="I56" s="103" t="s">
        <v>76</v>
      </c>
      <c r="J56" s="58"/>
      <c r="K56" s="62" t="s">
        <v>44</v>
      </c>
      <c r="L56" s="103" t="s">
        <v>86</v>
      </c>
      <c r="M56" s="103" t="s">
        <v>43</v>
      </c>
      <c r="N56" s="58"/>
      <c r="O56" s="58" t="s">
        <v>345</v>
      </c>
      <c r="P56" s="106" t="s">
        <v>350</v>
      </c>
      <c r="Q56" s="61" t="s">
        <v>365</v>
      </c>
      <c r="R56" s="321"/>
      <c r="S56" s="321"/>
      <c r="T56" s="330">
        <v>920.8</v>
      </c>
      <c r="U56" s="330">
        <v>920.8</v>
      </c>
      <c r="V56" s="326">
        <v>445.7</v>
      </c>
      <c r="W56" s="326">
        <v>0</v>
      </c>
      <c r="X56" s="326">
        <v>0</v>
      </c>
      <c r="Y56" s="326">
        <v>0</v>
      </c>
      <c r="Z56" s="321"/>
    </row>
    <row r="57" spans="1:26" ht="63.75" hidden="1">
      <c r="A57" s="41" t="s">
        <v>378</v>
      </c>
      <c r="B57" s="163" t="s">
        <v>109</v>
      </c>
      <c r="C57" s="105" t="s">
        <v>264</v>
      </c>
      <c r="D57" s="294"/>
      <c r="E57" s="70"/>
      <c r="F57" s="70"/>
      <c r="G57" s="107"/>
      <c r="H57" s="106"/>
      <c r="I57" s="103"/>
      <c r="J57" s="58"/>
      <c r="K57" s="62"/>
      <c r="L57" s="103"/>
      <c r="M57" s="103"/>
      <c r="N57" s="58"/>
      <c r="O57" s="58"/>
      <c r="P57" s="58"/>
      <c r="Q57" s="61"/>
      <c r="R57" s="321"/>
      <c r="S57" s="321"/>
      <c r="T57" s="330"/>
      <c r="U57" s="321"/>
      <c r="V57" s="321"/>
      <c r="W57" s="321"/>
      <c r="X57" s="321"/>
      <c r="Y57" s="321"/>
      <c r="Z57" s="321"/>
    </row>
    <row r="58" spans="1:26" ht="76.5" hidden="1">
      <c r="A58" s="41" t="s">
        <v>379</v>
      </c>
      <c r="B58" s="163" t="s">
        <v>117</v>
      </c>
      <c r="C58" s="105" t="s">
        <v>265</v>
      </c>
      <c r="D58" s="294"/>
      <c r="E58" s="70"/>
      <c r="F58" s="70"/>
      <c r="G58" s="107"/>
      <c r="H58" s="106"/>
      <c r="I58" s="103"/>
      <c r="J58" s="58"/>
      <c r="K58" s="62"/>
      <c r="L58" s="103"/>
      <c r="M58" s="103"/>
      <c r="N58" s="58"/>
      <c r="O58" s="58" t="s">
        <v>345</v>
      </c>
      <c r="P58" s="106" t="s">
        <v>361</v>
      </c>
      <c r="Q58" s="61" t="s">
        <v>365</v>
      </c>
      <c r="R58" s="321"/>
      <c r="S58" s="321"/>
      <c r="T58" s="330"/>
      <c r="U58" s="321"/>
      <c r="V58" s="321"/>
      <c r="W58" s="321"/>
      <c r="X58" s="321"/>
      <c r="Y58" s="321"/>
      <c r="Z58" s="321"/>
    </row>
    <row r="59" spans="1:26" ht="63.75" hidden="1">
      <c r="A59" s="29"/>
      <c r="B59" s="163" t="s">
        <v>384</v>
      </c>
      <c r="C59" s="105" t="s">
        <v>266</v>
      </c>
      <c r="D59" s="294"/>
      <c r="E59" s="70"/>
      <c r="F59" s="70"/>
      <c r="G59" s="107"/>
      <c r="H59" s="106"/>
      <c r="I59" s="103"/>
      <c r="J59" s="58"/>
      <c r="K59" s="62"/>
      <c r="L59" s="103"/>
      <c r="M59" s="103"/>
      <c r="N59" s="58"/>
      <c r="O59" s="58"/>
      <c r="P59" s="58"/>
      <c r="Q59" s="61"/>
      <c r="R59" s="321"/>
      <c r="S59" s="321"/>
      <c r="T59" s="330">
        <v>0</v>
      </c>
      <c r="U59" s="321"/>
      <c r="V59" s="321"/>
      <c r="W59" s="321"/>
      <c r="X59" s="321"/>
      <c r="Y59" s="321"/>
      <c r="Z59" s="321"/>
    </row>
    <row r="60" spans="1:26" ht="76.5">
      <c r="A60" s="29" t="s">
        <v>201</v>
      </c>
      <c r="B60" s="163" t="s">
        <v>202</v>
      </c>
      <c r="C60" s="105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20">
        <f t="shared" ref="R60:T60" si="13">SUM(R61:R62)</f>
        <v>108.45</v>
      </c>
      <c r="S60" s="320">
        <f t="shared" si="13"/>
        <v>108.45</v>
      </c>
      <c r="T60" s="320">
        <f t="shared" si="13"/>
        <v>113.6</v>
      </c>
      <c r="U60" s="320">
        <f t="shared" ref="U60:Y60" si="14">SUM(U61:U62)</f>
        <v>113.6</v>
      </c>
      <c r="V60" s="320">
        <f t="shared" ref="V60:X60" si="15">SUM(V61:V62)</f>
        <v>115.8</v>
      </c>
      <c r="W60" s="320">
        <f t="shared" si="15"/>
        <v>121.59</v>
      </c>
      <c r="X60" s="320">
        <f t="shared" si="15"/>
        <v>127.66950000000001</v>
      </c>
      <c r="Y60" s="320">
        <f t="shared" si="14"/>
        <v>134.05297500000003</v>
      </c>
      <c r="Z60" s="321"/>
    </row>
    <row r="61" spans="1:26" ht="159" customHeight="1">
      <c r="A61" s="42" t="s">
        <v>326</v>
      </c>
      <c r="B61" s="163" t="s">
        <v>216</v>
      </c>
      <c r="C61" s="105"/>
      <c r="D61" s="294" t="s">
        <v>204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248</v>
      </c>
      <c r="P61" s="58"/>
      <c r="Q61" s="61" t="s">
        <v>366</v>
      </c>
      <c r="R61" s="320">
        <v>108.45</v>
      </c>
      <c r="S61" s="320">
        <v>108.45</v>
      </c>
      <c r="T61" s="320">
        <v>113.6</v>
      </c>
      <c r="U61" s="320">
        <v>113.6</v>
      </c>
      <c r="V61" s="320">
        <v>115.8</v>
      </c>
      <c r="W61" s="320">
        <f>V61*1.05</f>
        <v>121.59</v>
      </c>
      <c r="X61" s="320">
        <f>W61*1.05</f>
        <v>127.66950000000001</v>
      </c>
      <c r="Y61" s="320">
        <f>X61*1.05</f>
        <v>134.05297500000003</v>
      </c>
      <c r="Z61" s="321"/>
    </row>
    <row r="62" spans="1:26">
      <c r="A62" s="42" t="s">
        <v>327</v>
      </c>
      <c r="B62" s="163" t="s">
        <v>217</v>
      </c>
      <c r="C62" s="105"/>
      <c r="D62" s="294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61"/>
      <c r="R62" s="320"/>
      <c r="S62" s="320"/>
      <c r="T62" s="320"/>
      <c r="U62" s="320"/>
      <c r="V62" s="320"/>
      <c r="W62" s="320"/>
      <c r="X62" s="320"/>
      <c r="Y62" s="320"/>
      <c r="Z62" s="320"/>
    </row>
    <row r="63" spans="1:26" ht="166.5" customHeight="1">
      <c r="A63" s="29" t="s">
        <v>206</v>
      </c>
      <c r="B63" s="163" t="s">
        <v>385</v>
      </c>
      <c r="C63" s="105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70"/>
      <c r="O63" s="58"/>
      <c r="P63" s="70"/>
      <c r="Q63" s="70"/>
      <c r="R63" s="320"/>
      <c r="S63" s="320">
        <f>S65</f>
        <v>0</v>
      </c>
      <c r="T63" s="320">
        <v>0</v>
      </c>
      <c r="U63" s="320">
        <f>U65</f>
        <v>0</v>
      </c>
      <c r="V63" s="320">
        <v>0</v>
      </c>
      <c r="W63" s="320">
        <v>0</v>
      </c>
      <c r="X63" s="320">
        <v>0</v>
      </c>
      <c r="Y63" s="320">
        <v>0</v>
      </c>
      <c r="Z63" s="321"/>
    </row>
    <row r="64" spans="1:26" ht="138" hidden="1" customHeight="1">
      <c r="A64" s="29" t="s">
        <v>374</v>
      </c>
      <c r="B64" s="163" t="s">
        <v>386</v>
      </c>
      <c r="C64" s="2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403</v>
      </c>
      <c r="P64" s="70"/>
      <c r="Q64" s="61" t="s">
        <v>245</v>
      </c>
      <c r="R64" s="320"/>
      <c r="S64" s="320"/>
      <c r="T64" s="320"/>
      <c r="U64" s="320"/>
      <c r="V64" s="320"/>
      <c r="W64" s="320"/>
      <c r="X64" s="320"/>
      <c r="Y64" s="320"/>
      <c r="Z64" s="321"/>
    </row>
    <row r="65" spans="1:27" ht="114.75" hidden="1">
      <c r="A65" s="41" t="s">
        <v>375</v>
      </c>
      <c r="B65" s="208" t="s">
        <v>258</v>
      </c>
      <c r="C65" s="24" t="s">
        <v>259</v>
      </c>
      <c r="D65" s="301" t="s">
        <v>260</v>
      </c>
      <c r="E65" s="70"/>
      <c r="F65" s="70"/>
      <c r="G65" s="107" t="s">
        <v>41</v>
      </c>
      <c r="H65" s="106" t="s">
        <v>205</v>
      </c>
      <c r="I65" s="103" t="s">
        <v>76</v>
      </c>
      <c r="J65" s="58"/>
      <c r="K65" s="62" t="s">
        <v>44</v>
      </c>
      <c r="L65" s="103" t="s">
        <v>45</v>
      </c>
      <c r="M65" s="103" t="s">
        <v>43</v>
      </c>
      <c r="N65" s="58"/>
      <c r="O65" s="58" t="s">
        <v>298</v>
      </c>
      <c r="P65" s="58"/>
      <c r="Q65" s="61" t="s">
        <v>366</v>
      </c>
      <c r="R65" s="320"/>
      <c r="S65" s="320"/>
      <c r="T65" s="320"/>
      <c r="U65" s="320"/>
      <c r="V65" s="320"/>
      <c r="W65" s="320"/>
      <c r="X65" s="320"/>
      <c r="Y65" s="320"/>
      <c r="Z65" s="321"/>
    </row>
    <row r="66" spans="1:27" ht="36" customHeight="1">
      <c r="A66" s="29"/>
      <c r="B66" s="176" t="s">
        <v>208</v>
      </c>
      <c r="C66" s="22"/>
      <c r="D66" s="294"/>
      <c r="E66" s="70"/>
      <c r="F66" s="70"/>
      <c r="G66" s="331"/>
      <c r="H66" s="332"/>
      <c r="I66" s="332"/>
      <c r="J66" s="332"/>
      <c r="K66" s="332"/>
      <c r="L66" s="77"/>
      <c r="M66" s="332"/>
      <c r="N66" s="70"/>
      <c r="O66" s="70"/>
      <c r="P66" s="70" t="s">
        <v>209</v>
      </c>
      <c r="Q66" s="78"/>
      <c r="R66" s="333">
        <f t="shared" ref="R66:T66" si="16">SUM(R8,R55,R60,R63)</f>
        <v>7886.2079999999996</v>
      </c>
      <c r="S66" s="333">
        <f t="shared" si="16"/>
        <v>7638.6586800000014</v>
      </c>
      <c r="T66" s="333">
        <f t="shared" si="16"/>
        <v>10596.5</v>
      </c>
      <c r="U66" s="333">
        <f t="shared" ref="U66:Y66" si="17">SUM(U8,U55,U60,U63)</f>
        <v>9869.6</v>
      </c>
      <c r="V66" s="333">
        <f t="shared" ref="V66:X66" si="18">SUM(V8,V55,V60,V63)</f>
        <v>14817.5</v>
      </c>
      <c r="W66" s="333">
        <f t="shared" si="18"/>
        <v>12466.550000000001</v>
      </c>
      <c r="X66" s="333">
        <f t="shared" si="18"/>
        <v>13044.837500000001</v>
      </c>
      <c r="Y66" s="333">
        <f t="shared" si="17"/>
        <v>13652.039375</v>
      </c>
      <c r="Z66" s="321"/>
    </row>
    <row r="67" spans="1:27" ht="67.5" customHeight="1">
      <c r="A67" s="29"/>
      <c r="B67" s="80" t="s">
        <v>423</v>
      </c>
      <c r="C67" s="32"/>
      <c r="D67" s="294" t="s">
        <v>74</v>
      </c>
      <c r="E67" s="70"/>
      <c r="F67" s="70"/>
      <c r="G67" s="331"/>
      <c r="H67" s="332"/>
      <c r="I67" s="332"/>
      <c r="J67" s="332"/>
      <c r="K67" s="332"/>
      <c r="L67" s="77"/>
      <c r="M67" s="332"/>
      <c r="N67" s="70"/>
      <c r="O67" s="70"/>
      <c r="P67" s="70"/>
      <c r="Q67" s="78"/>
      <c r="R67" s="333"/>
      <c r="S67" s="333"/>
      <c r="T67" s="334">
        <v>110</v>
      </c>
      <c r="U67" s="334">
        <v>110</v>
      </c>
      <c r="V67" s="334">
        <v>0</v>
      </c>
      <c r="W67" s="334">
        <v>0</v>
      </c>
      <c r="X67" s="334">
        <v>0</v>
      </c>
      <c r="Y67" s="334">
        <v>0</v>
      </c>
      <c r="Z67" s="321"/>
    </row>
    <row r="68" spans="1:27" ht="34.5" customHeight="1">
      <c r="A68" s="29"/>
      <c r="B68" s="80" t="s">
        <v>424</v>
      </c>
      <c r="C68" s="32"/>
      <c r="D68" s="294" t="s">
        <v>111</v>
      </c>
      <c r="E68" s="70"/>
      <c r="F68" s="70"/>
      <c r="G68" s="331"/>
      <c r="H68" s="332"/>
      <c r="I68" s="332"/>
      <c r="J68" s="332"/>
      <c r="K68" s="332"/>
      <c r="L68" s="77"/>
      <c r="M68" s="332"/>
      <c r="N68" s="70"/>
      <c r="O68" s="70"/>
      <c r="P68" s="70"/>
      <c r="Q68" s="78"/>
      <c r="R68" s="333"/>
      <c r="S68" s="333"/>
      <c r="T68" s="334">
        <v>1000</v>
      </c>
      <c r="U68" s="334">
        <v>1000</v>
      </c>
      <c r="V68" s="334">
        <v>0</v>
      </c>
      <c r="W68" s="334">
        <v>0</v>
      </c>
      <c r="X68" s="334">
        <v>0</v>
      </c>
      <c r="Y68" s="334">
        <v>0</v>
      </c>
      <c r="Z68" s="321"/>
    </row>
    <row r="69" spans="1:27" hidden="1">
      <c r="A69" s="29"/>
      <c r="B69" s="335"/>
      <c r="C69" s="32"/>
      <c r="D69" s="294"/>
      <c r="E69" s="70"/>
      <c r="F69" s="70"/>
      <c r="G69" s="331"/>
      <c r="H69" s="332"/>
      <c r="I69" s="332"/>
      <c r="J69" s="332"/>
      <c r="K69" s="332"/>
      <c r="L69" s="77"/>
      <c r="M69" s="332"/>
      <c r="N69" s="70"/>
      <c r="O69" s="70"/>
      <c r="P69" s="70"/>
      <c r="Q69" s="78"/>
      <c r="R69" s="333"/>
      <c r="S69" s="333"/>
      <c r="T69" s="334"/>
      <c r="U69" s="334"/>
      <c r="V69" s="334"/>
      <c r="W69" s="334"/>
      <c r="X69" s="334"/>
      <c r="Y69" s="334"/>
      <c r="Z69" s="321"/>
    </row>
    <row r="70" spans="1:27" ht="43.5" customHeight="1">
      <c r="A70" s="29"/>
      <c r="B70" s="53" t="s">
        <v>428</v>
      </c>
      <c r="C70" s="32"/>
      <c r="D70" s="294" t="s">
        <v>84</v>
      </c>
      <c r="E70" s="70"/>
      <c r="F70" s="70"/>
      <c r="G70" s="331"/>
      <c r="H70" s="332"/>
      <c r="I70" s="332"/>
      <c r="J70" s="332"/>
      <c r="K70" s="332"/>
      <c r="L70" s="77"/>
      <c r="M70" s="332"/>
      <c r="N70" s="70"/>
      <c r="O70" s="70"/>
      <c r="P70" s="70"/>
      <c r="Q70" s="78"/>
      <c r="R70" s="333"/>
      <c r="S70" s="333"/>
      <c r="T70" s="334">
        <v>509.96</v>
      </c>
      <c r="U70" s="334">
        <v>510</v>
      </c>
      <c r="V70" s="334">
        <v>0</v>
      </c>
      <c r="W70" s="334">
        <v>0</v>
      </c>
      <c r="X70" s="334">
        <v>0</v>
      </c>
      <c r="Y70" s="334">
        <v>0</v>
      </c>
      <c r="Z70" s="321"/>
    </row>
    <row r="71" spans="1:27" ht="93.75" customHeight="1">
      <c r="A71" s="93"/>
      <c r="B71" s="53" t="s">
        <v>430</v>
      </c>
      <c r="C71" s="75"/>
      <c r="D71" s="336">
        <v>1003</v>
      </c>
      <c r="E71" s="75"/>
      <c r="F71" s="75"/>
      <c r="G71" s="5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93">
        <v>292.32</v>
      </c>
      <c r="S71" s="293">
        <v>292.32</v>
      </c>
      <c r="T71" s="326">
        <v>1216.4000000000001</v>
      </c>
      <c r="U71" s="326">
        <v>1216.4000000000001</v>
      </c>
      <c r="V71" s="326">
        <v>0</v>
      </c>
      <c r="W71" s="326">
        <f>V71*1.05</f>
        <v>0</v>
      </c>
      <c r="X71" s="326">
        <f>W71*1.05</f>
        <v>0</v>
      </c>
      <c r="Y71" s="326">
        <f>X71*1.05</f>
        <v>0</v>
      </c>
      <c r="Z71" s="293"/>
      <c r="AA71" s="19"/>
    </row>
    <row r="72" spans="1:27" ht="22.5" customHeight="1">
      <c r="A72" s="93"/>
      <c r="B72" s="337" t="s">
        <v>269</v>
      </c>
      <c r="C72" s="75"/>
      <c r="D72" s="75"/>
      <c r="E72" s="75"/>
      <c r="F72" s="75"/>
      <c r="G72" s="5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2">
        <f t="shared" ref="R72:T72" si="19">R66+R67+R68+R69+R70+R71</f>
        <v>8178.5279999999993</v>
      </c>
      <c r="S72" s="312">
        <f t="shared" si="19"/>
        <v>7930.9786800000011</v>
      </c>
      <c r="T72" s="338">
        <f t="shared" si="19"/>
        <v>13432.859999999999</v>
      </c>
      <c r="U72" s="338">
        <f t="shared" ref="U72:Y72" si="20">U66+U67+U68+U69+U70+U71</f>
        <v>12706</v>
      </c>
      <c r="V72" s="338">
        <f t="shared" ref="V72:X72" si="21">V66+V67+V68+V69+V70+V71</f>
        <v>14817.5</v>
      </c>
      <c r="W72" s="338">
        <f t="shared" si="21"/>
        <v>12466.550000000001</v>
      </c>
      <c r="X72" s="338">
        <f t="shared" si="21"/>
        <v>13044.837500000001</v>
      </c>
      <c r="Y72" s="338">
        <f t="shared" si="20"/>
        <v>13652.039375</v>
      </c>
      <c r="Z72" s="312"/>
      <c r="AA72" s="21"/>
    </row>
    <row r="73" spans="1:27" hidden="1">
      <c r="A73" s="94"/>
      <c r="B73" s="339"/>
      <c r="C73" s="340"/>
      <c r="D73" s="341"/>
      <c r="E73" s="342"/>
      <c r="F73" s="342"/>
      <c r="G73" s="343"/>
      <c r="H73" s="344"/>
      <c r="I73" s="344"/>
      <c r="J73" s="344"/>
      <c r="K73" s="344"/>
      <c r="L73" s="344"/>
      <c r="M73" s="344"/>
      <c r="N73" s="342"/>
      <c r="O73" s="342"/>
      <c r="P73" s="342"/>
      <c r="Q73" s="345"/>
      <c r="R73" s="342"/>
      <c r="S73" s="342"/>
      <c r="T73" s="346"/>
      <c r="U73" s="346"/>
      <c r="V73" s="346"/>
      <c r="W73" s="346"/>
      <c r="X73" s="346"/>
      <c r="Y73" s="346"/>
      <c r="Z73" s="347"/>
    </row>
    <row r="74" spans="1:27" hidden="1">
      <c r="A74" s="94"/>
      <c r="B74" s="339"/>
      <c r="C74" s="340"/>
      <c r="D74" s="341"/>
      <c r="E74" s="342"/>
      <c r="F74" s="342"/>
      <c r="G74" s="343"/>
      <c r="H74" s="344"/>
      <c r="I74" s="344"/>
      <c r="J74" s="344"/>
      <c r="K74" s="344"/>
      <c r="L74" s="344"/>
      <c r="M74" s="344"/>
      <c r="N74" s="342"/>
      <c r="O74" s="342"/>
      <c r="P74" s="342"/>
      <c r="Q74" s="345"/>
      <c r="R74" s="342"/>
      <c r="S74" s="342"/>
      <c r="T74" s="346"/>
      <c r="U74" s="346"/>
      <c r="V74" s="346"/>
      <c r="W74" s="346"/>
      <c r="X74" s="346"/>
      <c r="Y74" s="346"/>
      <c r="Z74" s="347"/>
    </row>
    <row r="75" spans="1:27">
      <c r="B75" s="90"/>
      <c r="C75" s="90"/>
      <c r="D75" s="90"/>
      <c r="E75" s="90"/>
      <c r="F75" s="90"/>
      <c r="G75" s="348"/>
      <c r="H75" s="349"/>
      <c r="I75" s="349"/>
      <c r="J75" s="349"/>
      <c r="K75" s="349"/>
      <c r="L75" s="349"/>
      <c r="M75" s="349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7" ht="15">
      <c r="B76" s="44"/>
      <c r="C76" s="44"/>
      <c r="D76" s="44"/>
      <c r="E76" s="44"/>
      <c r="F76" s="44"/>
      <c r="G76" s="51"/>
      <c r="H76" s="51"/>
      <c r="I76" s="51"/>
      <c r="J76" s="51"/>
      <c r="K76" s="51"/>
      <c r="L76" s="51"/>
      <c r="M76" s="51"/>
      <c r="N76" s="44"/>
      <c r="O76" s="44"/>
      <c r="P76" s="44"/>
      <c r="Q76" s="46" t="s">
        <v>210</v>
      </c>
      <c r="R76" s="46"/>
      <c r="S76" s="46"/>
      <c r="T76" s="46"/>
      <c r="U76" s="46"/>
      <c r="V76" s="44"/>
      <c r="W76" s="44"/>
      <c r="X76" s="44" t="s">
        <v>209</v>
      </c>
      <c r="Y76" s="44"/>
      <c r="Z76" s="44"/>
    </row>
    <row r="77" spans="1:27" ht="15">
      <c r="B77" s="136" t="s">
        <v>226</v>
      </c>
      <c r="C77" s="136"/>
      <c r="D77" s="136"/>
      <c r="E77" s="44"/>
      <c r="F77" s="44"/>
      <c r="G77" s="52"/>
      <c r="H77" s="48" t="s">
        <v>290</v>
      </c>
      <c r="I77" s="48"/>
      <c r="J77" s="48"/>
      <c r="K77" s="48"/>
      <c r="L77" s="48"/>
      <c r="M77" s="48"/>
      <c r="N77" s="44"/>
      <c r="O77" s="44"/>
      <c r="P77" s="44"/>
      <c r="Q77" s="46" t="s">
        <v>212</v>
      </c>
      <c r="R77" s="46"/>
      <c r="S77" s="46"/>
      <c r="T77" s="46"/>
      <c r="U77" s="46"/>
      <c r="V77" s="44"/>
      <c r="W77" s="44"/>
      <c r="X77" s="125" t="s">
        <v>279</v>
      </c>
      <c r="Y77" s="125"/>
      <c r="Z77" s="125"/>
    </row>
    <row r="78" spans="1:27">
      <c r="G78" s="13"/>
      <c r="H78" s="11"/>
      <c r="I78" s="11"/>
      <c r="J78" s="11"/>
      <c r="K78" s="11"/>
      <c r="L78" s="11"/>
      <c r="M78" s="11"/>
    </row>
    <row r="79" spans="1:27">
      <c r="G79" s="13"/>
      <c r="H79" s="11"/>
      <c r="I79" s="11"/>
      <c r="J79" s="11"/>
      <c r="K79" s="11"/>
      <c r="L79" s="11"/>
      <c r="M79" s="11"/>
    </row>
    <row r="80" spans="1:27">
      <c r="G80" s="13"/>
      <c r="H80" s="11"/>
      <c r="I80" s="11"/>
      <c r="J80" s="11"/>
      <c r="K80" s="11"/>
      <c r="L80" s="11"/>
      <c r="M80" s="11"/>
    </row>
    <row r="81" spans="7:13">
      <c r="G81" s="13"/>
      <c r="H81" s="11"/>
      <c r="I81" s="11"/>
      <c r="J81" s="11"/>
      <c r="K81" s="11"/>
      <c r="L81" s="11"/>
      <c r="M81" s="11"/>
    </row>
    <row r="82" spans="7:13">
      <c r="G82" s="13"/>
      <c r="H82" s="11"/>
      <c r="I82" s="11"/>
      <c r="J82" s="11"/>
      <c r="K82" s="11"/>
    </row>
    <row r="83" spans="7:13">
      <c r="G83" s="13"/>
      <c r="H83" s="11"/>
      <c r="I83" s="11"/>
      <c r="J83" s="11"/>
      <c r="K83" s="11"/>
    </row>
    <row r="84" spans="7:13">
      <c r="G84" s="13"/>
      <c r="H84" s="11"/>
      <c r="I84" s="11"/>
      <c r="J84" s="11"/>
      <c r="K84" s="11"/>
    </row>
    <row r="85" spans="7:13">
      <c r="G85" s="14"/>
      <c r="H85" s="6"/>
      <c r="I85" s="6"/>
      <c r="J85" s="6"/>
      <c r="K85" s="6"/>
      <c r="L85" s="1"/>
      <c r="M85" s="1"/>
    </row>
    <row r="86" spans="7:13">
      <c r="G86" s="14"/>
      <c r="H86" s="11"/>
      <c r="I86" s="6"/>
      <c r="J86" s="6"/>
      <c r="K86" s="6"/>
      <c r="L86" s="1"/>
      <c r="M86" s="1"/>
    </row>
    <row r="87" spans="7:13">
      <c r="G87" s="13"/>
      <c r="H87" s="11"/>
      <c r="I87" s="11"/>
      <c r="J87" s="11"/>
      <c r="K87" s="11"/>
    </row>
  </sheetData>
  <mergeCells count="30">
    <mergeCell ref="H35:H36"/>
    <mergeCell ref="V4:V5"/>
    <mergeCell ref="I35:I36"/>
    <mergeCell ref="G35:G36"/>
    <mergeCell ref="S4:U4"/>
    <mergeCell ref="G23:G24"/>
    <mergeCell ref="X77:Z77"/>
    <mergeCell ref="A21:A22"/>
    <mergeCell ref="B21:B22"/>
    <mergeCell ref="J4:M4"/>
    <mergeCell ref="N4:Q4"/>
    <mergeCell ref="A23:A24"/>
    <mergeCell ref="B23:B24"/>
    <mergeCell ref="C23:C24"/>
    <mergeCell ref="O23:O24"/>
    <mergeCell ref="B77:D77"/>
    <mergeCell ref="Z3:Z5"/>
    <mergeCell ref="X4:Y4"/>
    <mergeCell ref="B9:B11"/>
    <mergeCell ref="C21:C22"/>
    <mergeCell ref="A9:A11"/>
    <mergeCell ref="C9:C11"/>
    <mergeCell ref="A2:Y2"/>
    <mergeCell ref="A3:C5"/>
    <mergeCell ref="D3:D5"/>
    <mergeCell ref="E3:Q3"/>
    <mergeCell ref="E4:E5"/>
    <mergeCell ref="R3:Y3"/>
    <mergeCell ref="W4:W5"/>
    <mergeCell ref="F4:I4"/>
  </mergeCells>
  <phoneticPr fontId="3" type="noConversion"/>
  <pageMargins left="0.39370078740157483" right="0.39370078740157483" top="0.34" bottom="0.28000000000000003" header="0.34" footer="0.28999999999999998"/>
  <pageSetup paperSize="9" scale="51" orientation="landscape" r:id="rId1"/>
  <headerFooter alignWithMargins="0"/>
  <rowBreaks count="1" manualBreakCount="1">
    <brk id="14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75"/>
  <sheetViews>
    <sheetView view="pageBreakPreview" zoomScale="60" zoomScaleNormal="6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1.25"/>
  <cols>
    <col min="1" max="1" width="5" style="3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1.425781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9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6" width="11.140625" style="3" customWidth="1"/>
    <col min="27" max="16384" width="9.140625" style="3"/>
  </cols>
  <sheetData>
    <row r="1" spans="1:26" ht="12.75">
      <c r="A1" s="90"/>
      <c r="B1" s="90"/>
      <c r="C1" s="90"/>
      <c r="D1" s="90"/>
      <c r="E1" s="90"/>
      <c r="F1" s="90"/>
      <c r="G1" s="28"/>
      <c r="H1" s="26"/>
      <c r="I1" s="26"/>
      <c r="J1" s="26"/>
      <c r="K1" s="26"/>
      <c r="L1" s="26"/>
      <c r="M1" s="26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4.25" customHeight="1">
      <c r="A2" s="290" t="s">
        <v>320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90"/>
    </row>
    <row r="3" spans="1:26" ht="28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01" t="s">
        <v>32</v>
      </c>
      <c r="B7" s="176" t="s">
        <v>33</v>
      </c>
      <c r="C7" s="22" t="s">
        <v>34</v>
      </c>
      <c r="D7" s="29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292">
        <f t="shared" ref="R7:T7" si="0">SUM(R8,R55,R60,R63)</f>
        <v>4656.3100000000004</v>
      </c>
      <c r="S7" s="292">
        <f t="shared" si="0"/>
        <v>4481.2745599999998</v>
      </c>
      <c r="T7" s="292">
        <f t="shared" si="0"/>
        <v>3663</v>
      </c>
      <c r="U7" s="292">
        <f t="shared" ref="U7:Y7" si="1">SUM(U8,U55,U60,U63)</f>
        <v>3510.1000000000004</v>
      </c>
      <c r="V7" s="292">
        <f t="shared" ref="V7:X7" si="2">SUM(V8,V55,V60,V63)</f>
        <v>4536</v>
      </c>
      <c r="W7" s="292">
        <f t="shared" si="2"/>
        <v>4557.5680000000002</v>
      </c>
      <c r="X7" s="292">
        <f t="shared" si="2"/>
        <v>4938.6929800000007</v>
      </c>
      <c r="Y7" s="292">
        <f t="shared" si="1"/>
        <v>5353.5133438000003</v>
      </c>
      <c r="Z7" s="293"/>
    </row>
    <row r="8" spans="1:26" ht="105.75" customHeight="1">
      <c r="A8" s="29" t="s">
        <v>35</v>
      </c>
      <c r="B8" s="163" t="s">
        <v>36</v>
      </c>
      <c r="C8" s="105" t="s">
        <v>37</v>
      </c>
      <c r="D8" s="294"/>
      <c r="E8" s="70"/>
      <c r="F8" s="70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292">
        <f t="shared" ref="R8:T8" si="3">SUM(R9:R54)</f>
        <v>4049.76</v>
      </c>
      <c r="S8" s="292">
        <f t="shared" si="3"/>
        <v>3874.7245600000001</v>
      </c>
      <c r="T8" s="292">
        <f t="shared" si="3"/>
        <v>3502.9</v>
      </c>
      <c r="U8" s="292">
        <f t="shared" ref="U8:Y8" si="4">SUM(U9:U54)</f>
        <v>3350.0000000000005</v>
      </c>
      <c r="V8" s="292">
        <f t="shared" ref="V8:X8" si="5">SUM(V9:V54)</f>
        <v>4231.5</v>
      </c>
      <c r="W8" s="292">
        <f t="shared" si="5"/>
        <v>4435.9780000000001</v>
      </c>
      <c r="X8" s="292">
        <f t="shared" si="5"/>
        <v>4811.0234800000007</v>
      </c>
      <c r="Y8" s="292">
        <f t="shared" si="4"/>
        <v>5219.4603688000007</v>
      </c>
      <c r="Z8" s="293"/>
    </row>
    <row r="9" spans="1:26" ht="129.75" customHeight="1">
      <c r="A9" s="139" t="s">
        <v>38</v>
      </c>
      <c r="B9" s="141" t="s">
        <v>39</v>
      </c>
      <c r="C9" s="141" t="s">
        <v>40</v>
      </c>
      <c r="D9" s="294" t="s">
        <v>219</v>
      </c>
      <c r="E9" s="70"/>
      <c r="F9" s="70"/>
      <c r="G9" s="55" t="s">
        <v>41</v>
      </c>
      <c r="H9" s="56" t="s">
        <v>42</v>
      </c>
      <c r="I9" s="57" t="s">
        <v>243</v>
      </c>
      <c r="J9" s="58"/>
      <c r="K9" s="59" t="s">
        <v>44</v>
      </c>
      <c r="L9" s="57" t="s">
        <v>45</v>
      </c>
      <c r="M9" s="57" t="s">
        <v>43</v>
      </c>
      <c r="N9" s="58"/>
      <c r="O9" s="58" t="s">
        <v>393</v>
      </c>
      <c r="P9" s="60" t="s">
        <v>349</v>
      </c>
      <c r="Q9" s="61" t="s">
        <v>365</v>
      </c>
      <c r="R9" s="292">
        <v>605.21100000000001</v>
      </c>
      <c r="S9" s="292">
        <v>604.79593</v>
      </c>
      <c r="T9" s="292">
        <v>743.4</v>
      </c>
      <c r="U9" s="292">
        <v>723.7</v>
      </c>
      <c r="V9" s="292">
        <v>706.1</v>
      </c>
      <c r="W9" s="292">
        <f t="shared" ref="W9:Y10" si="6">V9*1.06</f>
        <v>748.46600000000001</v>
      </c>
      <c r="X9" s="292">
        <f t="shared" si="6"/>
        <v>793.37396000000001</v>
      </c>
      <c r="Y9" s="292">
        <f t="shared" si="6"/>
        <v>840.97639760000004</v>
      </c>
      <c r="Z9" s="293"/>
    </row>
    <row r="10" spans="1:26" ht="137.25" customHeight="1">
      <c r="A10" s="144"/>
      <c r="B10" s="142"/>
      <c r="C10" s="142"/>
      <c r="D10" s="294" t="s">
        <v>304</v>
      </c>
      <c r="E10" s="70"/>
      <c r="F10" s="70"/>
      <c r="G10" s="55" t="s">
        <v>41</v>
      </c>
      <c r="H10" s="56" t="s">
        <v>42</v>
      </c>
      <c r="I10" s="57" t="s">
        <v>243</v>
      </c>
      <c r="J10" s="58"/>
      <c r="K10" s="59" t="s">
        <v>44</v>
      </c>
      <c r="L10" s="57" t="s">
        <v>45</v>
      </c>
      <c r="M10" s="57" t="s">
        <v>43</v>
      </c>
      <c r="N10" s="58"/>
      <c r="O10" s="58" t="s">
        <v>393</v>
      </c>
      <c r="P10" s="60" t="s">
        <v>349</v>
      </c>
      <c r="Q10" s="61" t="s">
        <v>365</v>
      </c>
      <c r="R10" s="292"/>
      <c r="S10" s="292"/>
      <c r="T10" s="292">
        <v>13.6</v>
      </c>
      <c r="U10" s="292">
        <v>0</v>
      </c>
      <c r="V10" s="292">
        <v>15</v>
      </c>
      <c r="W10" s="292">
        <f t="shared" si="6"/>
        <v>15.9</v>
      </c>
      <c r="X10" s="292">
        <f t="shared" si="6"/>
        <v>16.854000000000003</v>
      </c>
      <c r="Y10" s="292">
        <f t="shared" si="6"/>
        <v>17.865240000000004</v>
      </c>
      <c r="Z10" s="293"/>
    </row>
    <row r="11" spans="1:26" ht="166.5" hidden="1" customHeight="1">
      <c r="A11" s="140"/>
      <c r="B11" s="143"/>
      <c r="C11" s="143"/>
      <c r="D11" s="294" t="s">
        <v>270</v>
      </c>
      <c r="E11" s="70"/>
      <c r="F11" s="70"/>
      <c r="G11" s="55" t="s">
        <v>41</v>
      </c>
      <c r="H11" s="56" t="s">
        <v>42</v>
      </c>
      <c r="I11" s="57" t="s">
        <v>243</v>
      </c>
      <c r="J11" s="58"/>
      <c r="K11" s="59" t="s">
        <v>44</v>
      </c>
      <c r="L11" s="57" t="s">
        <v>45</v>
      </c>
      <c r="M11" s="57" t="s">
        <v>43</v>
      </c>
      <c r="N11" s="58"/>
      <c r="O11" s="58" t="s">
        <v>393</v>
      </c>
      <c r="P11" s="60" t="s">
        <v>349</v>
      </c>
      <c r="Q11" s="61" t="s">
        <v>365</v>
      </c>
      <c r="R11" s="292">
        <v>15</v>
      </c>
      <c r="S11" s="292"/>
      <c r="T11" s="292"/>
      <c r="U11" s="292"/>
      <c r="V11" s="90"/>
      <c r="W11" s="292"/>
      <c r="X11" s="292"/>
      <c r="Y11" s="292"/>
      <c r="Z11" s="293"/>
    </row>
    <row r="12" spans="1:26" ht="26.25" hidden="1" customHeight="1">
      <c r="A12" s="101" t="s">
        <v>46</v>
      </c>
      <c r="B12" s="163" t="s">
        <v>47</v>
      </c>
      <c r="C12" s="105" t="s">
        <v>48</v>
      </c>
      <c r="D12" s="294"/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292"/>
      <c r="S12" s="292"/>
      <c r="T12" s="292"/>
      <c r="U12" s="292"/>
      <c r="V12" s="292"/>
      <c r="W12" s="292"/>
      <c r="X12" s="292"/>
      <c r="Y12" s="292"/>
      <c r="Z12" s="293"/>
    </row>
    <row r="13" spans="1:26" ht="344.25" hidden="1">
      <c r="A13" s="101" t="s">
        <v>49</v>
      </c>
      <c r="B13" s="163" t="s">
        <v>369</v>
      </c>
      <c r="C13" s="105" t="s">
        <v>50</v>
      </c>
      <c r="D13" s="294"/>
      <c r="E13" s="70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292"/>
      <c r="S13" s="292"/>
      <c r="T13" s="292"/>
      <c r="U13" s="292"/>
      <c r="V13" s="292"/>
      <c r="W13" s="292"/>
      <c r="X13" s="292"/>
      <c r="Y13" s="292"/>
      <c r="Z13" s="293"/>
    </row>
    <row r="14" spans="1:26" ht="196.5" customHeight="1">
      <c r="A14" s="101" t="s">
        <v>51</v>
      </c>
      <c r="B14" s="163" t="s">
        <v>370</v>
      </c>
      <c r="C14" s="105" t="s">
        <v>52</v>
      </c>
      <c r="D14" s="294" t="s">
        <v>224</v>
      </c>
      <c r="E14" s="58"/>
      <c r="F14" s="58"/>
      <c r="G14" s="107" t="s">
        <v>41</v>
      </c>
      <c r="H14" s="106" t="s">
        <v>273</v>
      </c>
      <c r="I14" s="103" t="s">
        <v>243</v>
      </c>
      <c r="J14" s="58"/>
      <c r="K14" s="62" t="s">
        <v>44</v>
      </c>
      <c r="L14" s="103" t="s">
        <v>272</v>
      </c>
      <c r="M14" s="103" t="s">
        <v>43</v>
      </c>
      <c r="N14" s="58"/>
      <c r="O14" s="58" t="s">
        <v>393</v>
      </c>
      <c r="P14" s="58" t="s">
        <v>360</v>
      </c>
      <c r="Q14" s="61" t="s">
        <v>365</v>
      </c>
      <c r="R14" s="292">
        <v>71.25</v>
      </c>
      <c r="S14" s="292">
        <v>71.25</v>
      </c>
      <c r="T14" s="292">
        <v>81.900000000000006</v>
      </c>
      <c r="U14" s="292">
        <v>81.900000000000006</v>
      </c>
      <c r="V14" s="292">
        <v>0</v>
      </c>
      <c r="W14" s="292">
        <f>V14*1.06</f>
        <v>0</v>
      </c>
      <c r="X14" s="292">
        <f>W14*1.06</f>
        <v>0</v>
      </c>
      <c r="Y14" s="292">
        <f>X14*1.06</f>
        <v>0</v>
      </c>
      <c r="Z14" s="293"/>
    </row>
    <row r="15" spans="1:26" ht="156" hidden="1" customHeight="1">
      <c r="A15" s="101" t="s">
        <v>53</v>
      </c>
      <c r="B15" s="163" t="s">
        <v>54</v>
      </c>
      <c r="C15" s="105" t="s">
        <v>55</v>
      </c>
      <c r="D15" s="294"/>
      <c r="E15" s="70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92"/>
      <c r="S15" s="292"/>
      <c r="T15" s="292"/>
      <c r="U15" s="292"/>
      <c r="V15" s="292">
        <f t="shared" ref="V15:Y24" si="7">U15*1.06</f>
        <v>0</v>
      </c>
      <c r="W15" s="292">
        <f t="shared" si="7"/>
        <v>0</v>
      </c>
      <c r="X15" s="292">
        <f t="shared" si="7"/>
        <v>0</v>
      </c>
      <c r="Y15" s="292">
        <f t="shared" si="7"/>
        <v>0</v>
      </c>
      <c r="Z15" s="293"/>
    </row>
    <row r="16" spans="1:26" ht="140.25" hidden="1">
      <c r="A16" s="101" t="s">
        <v>56</v>
      </c>
      <c r="B16" s="163" t="s">
        <v>57</v>
      </c>
      <c r="C16" s="105" t="s">
        <v>58</v>
      </c>
      <c r="D16" s="294"/>
      <c r="E16" s="70"/>
      <c r="F16" s="7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92"/>
      <c r="S16" s="292"/>
      <c r="T16" s="292"/>
      <c r="U16" s="292"/>
      <c r="V16" s="292">
        <f t="shared" si="7"/>
        <v>0</v>
      </c>
      <c r="W16" s="292">
        <f t="shared" si="7"/>
        <v>0</v>
      </c>
      <c r="X16" s="292">
        <f t="shared" si="7"/>
        <v>0</v>
      </c>
      <c r="Y16" s="292">
        <f t="shared" si="7"/>
        <v>0</v>
      </c>
      <c r="Z16" s="293"/>
    </row>
    <row r="17" spans="1:26" ht="204" hidden="1">
      <c r="A17" s="101" t="s">
        <v>59</v>
      </c>
      <c r="B17" s="163" t="s">
        <v>60</v>
      </c>
      <c r="C17" s="105" t="s">
        <v>61</v>
      </c>
      <c r="D17" s="294"/>
      <c r="E17" s="70"/>
      <c r="F17" s="7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92"/>
      <c r="S17" s="292"/>
      <c r="T17" s="292"/>
      <c r="U17" s="292"/>
      <c r="V17" s="292">
        <f t="shared" si="7"/>
        <v>0</v>
      </c>
      <c r="W17" s="292">
        <f t="shared" si="7"/>
        <v>0</v>
      </c>
      <c r="X17" s="292">
        <f t="shared" si="7"/>
        <v>0</v>
      </c>
      <c r="Y17" s="292">
        <f t="shared" si="7"/>
        <v>0</v>
      </c>
      <c r="Z17" s="293"/>
    </row>
    <row r="18" spans="1:26" ht="60.75" hidden="1" customHeight="1">
      <c r="A18" s="101" t="s">
        <v>62</v>
      </c>
      <c r="B18" s="163" t="s">
        <v>63</v>
      </c>
      <c r="C18" s="105" t="s">
        <v>64</v>
      </c>
      <c r="D18" s="294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292"/>
      <c r="S18" s="292"/>
      <c r="T18" s="292"/>
      <c r="U18" s="292"/>
      <c r="V18" s="292">
        <f t="shared" si="7"/>
        <v>0</v>
      </c>
      <c r="W18" s="292">
        <f t="shared" si="7"/>
        <v>0</v>
      </c>
      <c r="X18" s="292">
        <f t="shared" si="7"/>
        <v>0</v>
      </c>
      <c r="Y18" s="292">
        <f t="shared" si="7"/>
        <v>0</v>
      </c>
      <c r="Z18" s="293"/>
    </row>
    <row r="19" spans="1:26" ht="51" hidden="1">
      <c r="A19" s="101" t="s">
        <v>65</v>
      </c>
      <c r="B19" s="163" t="s">
        <v>66</v>
      </c>
      <c r="C19" s="105" t="s">
        <v>67</v>
      </c>
      <c r="D19" s="294"/>
      <c r="E19" s="70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92"/>
      <c r="S19" s="292"/>
      <c r="T19" s="292"/>
      <c r="U19" s="292"/>
      <c r="V19" s="292">
        <f t="shared" si="7"/>
        <v>0</v>
      </c>
      <c r="W19" s="292">
        <f t="shared" si="7"/>
        <v>0</v>
      </c>
      <c r="X19" s="292">
        <f t="shared" si="7"/>
        <v>0</v>
      </c>
      <c r="Y19" s="292">
        <f t="shared" si="7"/>
        <v>0</v>
      </c>
      <c r="Z19" s="293"/>
    </row>
    <row r="20" spans="1:26" ht="89.25" hidden="1">
      <c r="A20" s="101" t="s">
        <v>68</v>
      </c>
      <c r="B20" s="163" t="s">
        <v>69</v>
      </c>
      <c r="C20" s="105" t="s">
        <v>70</v>
      </c>
      <c r="D20" s="294"/>
      <c r="E20" s="70"/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292"/>
      <c r="S20" s="292"/>
      <c r="T20" s="292"/>
      <c r="U20" s="292"/>
      <c r="V20" s="292">
        <f t="shared" si="7"/>
        <v>0</v>
      </c>
      <c r="W20" s="292">
        <f t="shared" si="7"/>
        <v>0</v>
      </c>
      <c r="X20" s="292">
        <f t="shared" si="7"/>
        <v>0</v>
      </c>
      <c r="Y20" s="292">
        <f t="shared" si="7"/>
        <v>0</v>
      </c>
      <c r="Z20" s="293"/>
    </row>
    <row r="21" spans="1:26" ht="135.75" customHeight="1">
      <c r="A21" s="139" t="s">
        <v>71</v>
      </c>
      <c r="B21" s="191" t="s">
        <v>72</v>
      </c>
      <c r="C21" s="141" t="s">
        <v>73</v>
      </c>
      <c r="D21" s="294" t="s">
        <v>74</v>
      </c>
      <c r="E21" s="70"/>
      <c r="F21" s="70"/>
      <c r="G21" s="107" t="s">
        <v>41</v>
      </c>
      <c r="H21" s="106" t="s">
        <v>333</v>
      </c>
      <c r="I21" s="103" t="s">
        <v>76</v>
      </c>
      <c r="J21" s="58"/>
      <c r="K21" s="62" t="s">
        <v>44</v>
      </c>
      <c r="L21" s="103" t="s">
        <v>334</v>
      </c>
      <c r="M21" s="103" t="s">
        <v>43</v>
      </c>
      <c r="N21" s="58"/>
      <c r="O21" s="58" t="s">
        <v>393</v>
      </c>
      <c r="P21" s="106" t="s">
        <v>347</v>
      </c>
      <c r="Q21" s="61" t="s">
        <v>245</v>
      </c>
      <c r="R21" s="292"/>
      <c r="S21" s="292"/>
      <c r="T21" s="292">
        <v>0</v>
      </c>
      <c r="U21" s="292">
        <v>0</v>
      </c>
      <c r="V21" s="292">
        <f t="shared" si="7"/>
        <v>0</v>
      </c>
      <c r="W21" s="292">
        <f t="shared" si="7"/>
        <v>0</v>
      </c>
      <c r="X21" s="292">
        <f t="shared" si="7"/>
        <v>0</v>
      </c>
      <c r="Y21" s="292">
        <f t="shared" si="7"/>
        <v>0</v>
      </c>
      <c r="Z21" s="293"/>
    </row>
    <row r="22" spans="1:26" ht="73.5" customHeight="1">
      <c r="A22" s="140"/>
      <c r="B22" s="192"/>
      <c r="C22" s="143"/>
      <c r="D22" s="294" t="s">
        <v>274</v>
      </c>
      <c r="E22" s="70"/>
      <c r="F22" s="70"/>
      <c r="G22" s="107" t="s">
        <v>41</v>
      </c>
      <c r="H22" s="106" t="s">
        <v>75</v>
      </c>
      <c r="I22" s="103" t="s">
        <v>76</v>
      </c>
      <c r="J22" s="58"/>
      <c r="K22" s="62" t="s">
        <v>44</v>
      </c>
      <c r="L22" s="103" t="s">
        <v>77</v>
      </c>
      <c r="M22" s="103" t="s">
        <v>43</v>
      </c>
      <c r="N22" s="58"/>
      <c r="O22" s="58" t="s">
        <v>393</v>
      </c>
      <c r="P22" s="106" t="s">
        <v>346</v>
      </c>
      <c r="Q22" s="61" t="s">
        <v>365</v>
      </c>
      <c r="R22" s="292">
        <v>135.99700000000001</v>
      </c>
      <c r="S22" s="292">
        <v>135.99700000000001</v>
      </c>
      <c r="T22" s="292">
        <v>0</v>
      </c>
      <c r="U22" s="292">
        <v>0</v>
      </c>
      <c r="V22" s="292">
        <f t="shared" si="7"/>
        <v>0</v>
      </c>
      <c r="W22" s="292">
        <f t="shared" si="7"/>
        <v>0</v>
      </c>
      <c r="X22" s="292">
        <f t="shared" si="7"/>
        <v>0</v>
      </c>
      <c r="Y22" s="292">
        <f t="shared" si="7"/>
        <v>0</v>
      </c>
      <c r="Z22" s="293"/>
    </row>
    <row r="23" spans="1:26" ht="87" customHeight="1">
      <c r="A23" s="139" t="s">
        <v>78</v>
      </c>
      <c r="B23" s="191" t="s">
        <v>382</v>
      </c>
      <c r="C23" s="141" t="s">
        <v>79</v>
      </c>
      <c r="D23" s="294" t="s">
        <v>300</v>
      </c>
      <c r="E23" s="70"/>
      <c r="F23" s="70"/>
      <c r="G23" s="107"/>
      <c r="H23" s="106"/>
      <c r="I23" s="103"/>
      <c r="J23" s="58"/>
      <c r="K23" s="62"/>
      <c r="L23" s="103"/>
      <c r="M23" s="103"/>
      <c r="N23" s="58"/>
      <c r="O23" s="295"/>
      <c r="P23" s="106" t="s">
        <v>348</v>
      </c>
      <c r="Q23" s="296"/>
      <c r="R23" s="292"/>
      <c r="S23" s="292"/>
      <c r="T23" s="292">
        <v>0</v>
      </c>
      <c r="U23" s="292">
        <v>0</v>
      </c>
      <c r="V23" s="292">
        <v>895.7</v>
      </c>
      <c r="W23" s="292">
        <f t="shared" si="7"/>
        <v>949.44200000000012</v>
      </c>
      <c r="X23" s="292">
        <f t="shared" si="7"/>
        <v>1006.4085200000002</v>
      </c>
      <c r="Y23" s="292">
        <f t="shared" si="7"/>
        <v>1066.7930312000003</v>
      </c>
      <c r="Z23" s="293"/>
    </row>
    <row r="24" spans="1:26" ht="125.25" customHeight="1">
      <c r="A24" s="140"/>
      <c r="B24" s="192"/>
      <c r="C24" s="143"/>
      <c r="D24" s="294" t="s">
        <v>339</v>
      </c>
      <c r="E24" s="70"/>
      <c r="F24" s="70"/>
      <c r="G24" s="107" t="s">
        <v>41</v>
      </c>
      <c r="H24" s="106" t="s">
        <v>80</v>
      </c>
      <c r="I24" s="103" t="s">
        <v>76</v>
      </c>
      <c r="J24" s="58"/>
      <c r="K24" s="62" t="s">
        <v>44</v>
      </c>
      <c r="L24" s="103" t="s">
        <v>81</v>
      </c>
      <c r="M24" s="103" t="s">
        <v>43</v>
      </c>
      <c r="N24" s="58"/>
      <c r="O24" s="58" t="s">
        <v>393</v>
      </c>
      <c r="P24" s="106" t="s">
        <v>348</v>
      </c>
      <c r="Q24" s="61" t="s">
        <v>365</v>
      </c>
      <c r="R24" s="292">
        <v>469</v>
      </c>
      <c r="S24" s="292">
        <v>469</v>
      </c>
      <c r="T24" s="292">
        <v>470.2</v>
      </c>
      <c r="U24" s="292">
        <v>470.2</v>
      </c>
      <c r="V24" s="292">
        <v>0</v>
      </c>
      <c r="W24" s="292">
        <f t="shared" si="7"/>
        <v>0</v>
      </c>
      <c r="X24" s="292">
        <f t="shared" si="7"/>
        <v>0</v>
      </c>
      <c r="Y24" s="292">
        <f t="shared" si="7"/>
        <v>0</v>
      </c>
      <c r="Z24" s="293"/>
    </row>
    <row r="25" spans="1:26" ht="132" customHeight="1">
      <c r="A25" s="101" t="s">
        <v>82</v>
      </c>
      <c r="B25" s="163" t="s">
        <v>371</v>
      </c>
      <c r="C25" s="105" t="s">
        <v>83</v>
      </c>
      <c r="D25" s="294" t="s">
        <v>84</v>
      </c>
      <c r="E25" s="70"/>
      <c r="F25" s="70"/>
      <c r="G25" s="107" t="s">
        <v>41</v>
      </c>
      <c r="H25" s="106" t="s">
        <v>85</v>
      </c>
      <c r="I25" s="103" t="s">
        <v>76</v>
      </c>
      <c r="J25" s="58"/>
      <c r="K25" s="62" t="s">
        <v>44</v>
      </c>
      <c r="L25" s="103" t="s">
        <v>86</v>
      </c>
      <c r="M25" s="103" t="s">
        <v>43</v>
      </c>
      <c r="N25" s="58"/>
      <c r="O25" s="58" t="s">
        <v>393</v>
      </c>
      <c r="P25" s="106" t="s">
        <v>350</v>
      </c>
      <c r="Q25" s="61" t="s">
        <v>365</v>
      </c>
      <c r="R25" s="292">
        <v>742.4</v>
      </c>
      <c r="S25" s="292">
        <v>742.4</v>
      </c>
      <c r="T25" s="292">
        <v>0</v>
      </c>
      <c r="U25" s="292">
        <v>0</v>
      </c>
      <c r="V25" s="292">
        <v>0</v>
      </c>
      <c r="W25" s="292">
        <f t="shared" ref="W25:Y26" si="8">V25*1.06</f>
        <v>0</v>
      </c>
      <c r="X25" s="292">
        <f t="shared" si="8"/>
        <v>0</v>
      </c>
      <c r="Y25" s="292">
        <f t="shared" si="8"/>
        <v>0</v>
      </c>
      <c r="Z25" s="293"/>
    </row>
    <row r="26" spans="1:26" ht="78" customHeight="1">
      <c r="A26" s="101" t="s">
        <v>87</v>
      </c>
      <c r="B26" s="163" t="s">
        <v>88</v>
      </c>
      <c r="C26" s="105" t="s">
        <v>89</v>
      </c>
      <c r="D26" s="294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106"/>
      <c r="Q26" s="58"/>
      <c r="R26" s="292"/>
      <c r="S26" s="292"/>
      <c r="T26" s="292">
        <v>0</v>
      </c>
      <c r="U26" s="292">
        <v>0</v>
      </c>
      <c r="V26" s="292">
        <v>0</v>
      </c>
      <c r="W26" s="292">
        <f t="shared" si="8"/>
        <v>0</v>
      </c>
      <c r="X26" s="292">
        <f t="shared" si="8"/>
        <v>0</v>
      </c>
      <c r="Y26" s="292">
        <f t="shared" si="8"/>
        <v>0</v>
      </c>
      <c r="Z26" s="293"/>
    </row>
    <row r="27" spans="1:26" ht="127.5" hidden="1">
      <c r="A27" s="101" t="s">
        <v>90</v>
      </c>
      <c r="B27" s="163" t="s">
        <v>91</v>
      </c>
      <c r="C27" s="105" t="s">
        <v>92</v>
      </c>
      <c r="D27" s="294"/>
      <c r="E27" s="70"/>
      <c r="F27" s="70"/>
      <c r="G27" s="58"/>
      <c r="H27" s="58"/>
      <c r="I27" s="58"/>
      <c r="J27" s="58"/>
      <c r="K27" s="58"/>
      <c r="L27" s="58"/>
      <c r="M27" s="58"/>
      <c r="N27" s="58"/>
      <c r="O27" s="58"/>
      <c r="P27" s="106"/>
      <c r="Q27" s="58"/>
      <c r="R27" s="292"/>
      <c r="S27" s="292"/>
      <c r="T27" s="292"/>
      <c r="U27" s="292"/>
      <c r="V27" s="292"/>
      <c r="W27" s="292"/>
      <c r="X27" s="292"/>
      <c r="Y27" s="292"/>
      <c r="Z27" s="293"/>
    </row>
    <row r="28" spans="1:26" ht="91.5" customHeight="1">
      <c r="A28" s="101" t="s">
        <v>93</v>
      </c>
      <c r="B28" s="163" t="s">
        <v>94</v>
      </c>
      <c r="C28" s="105" t="s">
        <v>95</v>
      </c>
      <c r="D28" s="294" t="s">
        <v>262</v>
      </c>
      <c r="E28" s="70"/>
      <c r="F28" s="70"/>
      <c r="G28" s="58"/>
      <c r="H28" s="58"/>
      <c r="I28" s="58"/>
      <c r="J28" s="58"/>
      <c r="K28" s="58"/>
      <c r="L28" s="58"/>
      <c r="M28" s="58"/>
      <c r="N28" s="58"/>
      <c r="O28" s="58" t="s">
        <v>393</v>
      </c>
      <c r="P28" s="106" t="s">
        <v>351</v>
      </c>
      <c r="Q28" s="61" t="s">
        <v>365</v>
      </c>
      <c r="R28" s="292"/>
      <c r="S28" s="292"/>
      <c r="T28" s="292">
        <v>1.4</v>
      </c>
      <c r="U28" s="292">
        <v>1.4</v>
      </c>
      <c r="V28" s="292">
        <v>0</v>
      </c>
      <c r="W28" s="292">
        <v>0</v>
      </c>
      <c r="X28" s="292">
        <v>0</v>
      </c>
      <c r="Y28" s="292">
        <v>0</v>
      </c>
      <c r="Z28" s="293"/>
    </row>
    <row r="29" spans="1:26" ht="205.5" customHeight="1">
      <c r="A29" s="101" t="s">
        <v>96</v>
      </c>
      <c r="B29" s="163" t="s">
        <v>97</v>
      </c>
      <c r="C29" s="105" t="s">
        <v>98</v>
      </c>
      <c r="D29" s="294" t="s">
        <v>99</v>
      </c>
      <c r="E29" s="70"/>
      <c r="F29" s="70"/>
      <c r="G29" s="107" t="s">
        <v>100</v>
      </c>
      <c r="H29" s="106" t="s">
        <v>101</v>
      </c>
      <c r="I29" s="103" t="s">
        <v>76</v>
      </c>
      <c r="J29" s="58"/>
      <c r="K29" s="62" t="s">
        <v>102</v>
      </c>
      <c r="L29" s="103" t="s">
        <v>103</v>
      </c>
      <c r="M29" s="103" t="s">
        <v>104</v>
      </c>
      <c r="N29" s="58"/>
      <c r="O29" s="58" t="s">
        <v>393</v>
      </c>
      <c r="P29" s="106" t="s">
        <v>352</v>
      </c>
      <c r="Q29" s="61" t="s">
        <v>365</v>
      </c>
      <c r="R29" s="292">
        <v>23.3</v>
      </c>
      <c r="S29" s="292">
        <v>0</v>
      </c>
      <c r="T29" s="292">
        <v>40.299999999999997</v>
      </c>
      <c r="U29" s="292">
        <v>39</v>
      </c>
      <c r="V29" s="292">
        <v>90</v>
      </c>
      <c r="W29" s="292">
        <f>V29*1.1</f>
        <v>99.000000000000014</v>
      </c>
      <c r="X29" s="292">
        <f>W29*1.1</f>
        <v>108.90000000000002</v>
      </c>
      <c r="Y29" s="292">
        <f>X29*1.1</f>
        <v>119.79000000000003</v>
      </c>
      <c r="Z29" s="293"/>
    </row>
    <row r="30" spans="1:26" ht="89.25" hidden="1">
      <c r="A30" s="101" t="s">
        <v>105</v>
      </c>
      <c r="B30" s="163" t="s">
        <v>106</v>
      </c>
      <c r="C30" s="105" t="s">
        <v>107</v>
      </c>
      <c r="D30" s="294"/>
      <c r="E30" s="70"/>
      <c r="F30" s="70"/>
      <c r="G30" s="107"/>
      <c r="H30" s="106"/>
      <c r="I30" s="103"/>
      <c r="J30" s="58"/>
      <c r="K30" s="62"/>
      <c r="L30" s="103"/>
      <c r="M30" s="103"/>
      <c r="N30" s="58"/>
      <c r="O30" s="58"/>
      <c r="P30" s="58"/>
      <c r="Q30" s="58"/>
      <c r="R30" s="292"/>
      <c r="S30" s="292"/>
      <c r="T30" s="292"/>
      <c r="U30" s="292"/>
      <c r="V30" s="292"/>
      <c r="W30" s="292"/>
      <c r="X30" s="292"/>
      <c r="Y30" s="292"/>
      <c r="Z30" s="293"/>
    </row>
    <row r="31" spans="1:26" ht="165" customHeight="1">
      <c r="A31" s="101" t="s">
        <v>108</v>
      </c>
      <c r="B31" s="163" t="s">
        <v>109</v>
      </c>
      <c r="C31" s="105" t="s">
        <v>110</v>
      </c>
      <c r="D31" s="294" t="s">
        <v>111</v>
      </c>
      <c r="E31" s="70"/>
      <c r="F31" s="70"/>
      <c r="G31" s="107" t="s">
        <v>41</v>
      </c>
      <c r="H31" s="106" t="s">
        <v>112</v>
      </c>
      <c r="I31" s="103" t="s">
        <v>76</v>
      </c>
      <c r="J31" s="58"/>
      <c r="K31" s="62" t="s">
        <v>113</v>
      </c>
      <c r="L31" s="103" t="s">
        <v>114</v>
      </c>
      <c r="M31" s="103" t="s">
        <v>115</v>
      </c>
      <c r="N31" s="58"/>
      <c r="O31" s="58" t="s">
        <v>393</v>
      </c>
      <c r="P31" s="106" t="s">
        <v>353</v>
      </c>
      <c r="Q31" s="61" t="s">
        <v>365</v>
      </c>
      <c r="R31" s="292">
        <v>269.846</v>
      </c>
      <c r="S31" s="292">
        <v>256.32654000000002</v>
      </c>
      <c r="T31" s="292">
        <v>315.8</v>
      </c>
      <c r="U31" s="292">
        <v>300.10000000000002</v>
      </c>
      <c r="V31" s="292">
        <v>351.7</v>
      </c>
      <c r="W31" s="292">
        <f t="shared" ref="W31:Y32" si="9">V31*1.1</f>
        <v>386.87</v>
      </c>
      <c r="X31" s="292">
        <f t="shared" si="9"/>
        <v>425.55700000000002</v>
      </c>
      <c r="Y31" s="292">
        <f t="shared" si="9"/>
        <v>468.11270000000007</v>
      </c>
      <c r="Z31" s="293"/>
    </row>
    <row r="32" spans="1:26" ht="114.75" customHeight="1">
      <c r="A32" s="101" t="s">
        <v>116</v>
      </c>
      <c r="B32" s="163" t="s">
        <v>117</v>
      </c>
      <c r="C32" s="105" t="s">
        <v>118</v>
      </c>
      <c r="D32" s="294" t="s">
        <v>111</v>
      </c>
      <c r="E32" s="70"/>
      <c r="F32" s="70"/>
      <c r="G32" s="107" t="s">
        <v>41</v>
      </c>
      <c r="H32" s="106" t="s">
        <v>119</v>
      </c>
      <c r="I32" s="103" t="s">
        <v>76</v>
      </c>
      <c r="J32" s="58"/>
      <c r="K32" s="62" t="s">
        <v>44</v>
      </c>
      <c r="L32" s="103" t="s">
        <v>120</v>
      </c>
      <c r="M32" s="103" t="s">
        <v>43</v>
      </c>
      <c r="N32" s="58"/>
      <c r="O32" s="58" t="s">
        <v>393</v>
      </c>
      <c r="P32" s="106" t="s">
        <v>354</v>
      </c>
      <c r="Q32" s="61" t="s">
        <v>365</v>
      </c>
      <c r="R32" s="292">
        <v>668.60199999999998</v>
      </c>
      <c r="S32" s="292">
        <v>641.52968999999996</v>
      </c>
      <c r="T32" s="292">
        <v>757.7</v>
      </c>
      <c r="U32" s="292">
        <v>673.3</v>
      </c>
      <c r="V32" s="292">
        <v>933.9</v>
      </c>
      <c r="W32" s="292">
        <f t="shared" si="9"/>
        <v>1027.29</v>
      </c>
      <c r="X32" s="292">
        <f t="shared" si="9"/>
        <v>1130.019</v>
      </c>
      <c r="Y32" s="292">
        <f t="shared" si="9"/>
        <v>1243.0209000000002</v>
      </c>
      <c r="Z32" s="293"/>
    </row>
    <row r="33" spans="1:26" ht="167.25" customHeight="1">
      <c r="A33" s="101" t="s">
        <v>121</v>
      </c>
      <c r="B33" s="163" t="s">
        <v>372</v>
      </c>
      <c r="C33" s="105" t="s">
        <v>122</v>
      </c>
      <c r="D33" s="294" t="s">
        <v>111</v>
      </c>
      <c r="E33" s="70"/>
      <c r="F33" s="70"/>
      <c r="G33" s="107" t="s">
        <v>41</v>
      </c>
      <c r="H33" s="106" t="s">
        <v>123</v>
      </c>
      <c r="I33" s="103" t="s">
        <v>76</v>
      </c>
      <c r="J33" s="58"/>
      <c r="K33" s="62" t="s">
        <v>44</v>
      </c>
      <c r="L33" s="103" t="s">
        <v>124</v>
      </c>
      <c r="M33" s="103" t="s">
        <v>43</v>
      </c>
      <c r="N33" s="58"/>
      <c r="O33" s="58" t="s">
        <v>393</v>
      </c>
      <c r="P33" s="106" t="s">
        <v>355</v>
      </c>
      <c r="Q33" s="61" t="s">
        <v>365</v>
      </c>
      <c r="R33" s="292">
        <v>444.36200000000002</v>
      </c>
      <c r="S33" s="292">
        <v>427.98640999999998</v>
      </c>
      <c r="T33" s="292">
        <v>501.5</v>
      </c>
      <c r="U33" s="292">
        <v>501.5</v>
      </c>
      <c r="V33" s="292">
        <v>641.6</v>
      </c>
      <c r="W33" s="292">
        <f t="shared" ref="W33:Y35" si="10">V33*1.1</f>
        <v>705.7600000000001</v>
      </c>
      <c r="X33" s="292">
        <f t="shared" si="10"/>
        <v>776.33600000000013</v>
      </c>
      <c r="Y33" s="292">
        <f t="shared" si="10"/>
        <v>853.96960000000024</v>
      </c>
      <c r="Z33" s="293"/>
    </row>
    <row r="34" spans="1:26" ht="153" hidden="1">
      <c r="A34" s="101" t="s">
        <v>125</v>
      </c>
      <c r="B34" s="163" t="s">
        <v>126</v>
      </c>
      <c r="C34" s="105" t="s">
        <v>127</v>
      </c>
      <c r="D34" s="294" t="s">
        <v>111</v>
      </c>
      <c r="E34" s="70"/>
      <c r="F34" s="7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292"/>
      <c r="S34" s="292"/>
      <c r="T34" s="292"/>
      <c r="U34" s="292"/>
      <c r="V34" s="292"/>
      <c r="W34" s="292"/>
      <c r="X34" s="292"/>
      <c r="Y34" s="292"/>
      <c r="Z34" s="293"/>
    </row>
    <row r="35" spans="1:26" ht="136.5" customHeight="1">
      <c r="A35" s="109" t="s">
        <v>128</v>
      </c>
      <c r="B35" s="201" t="s">
        <v>129</v>
      </c>
      <c r="C35" s="108" t="s">
        <v>130</v>
      </c>
      <c r="D35" s="294" t="s">
        <v>438</v>
      </c>
      <c r="E35" s="70"/>
      <c r="F35" s="70"/>
      <c r="G35" s="55" t="s">
        <v>41</v>
      </c>
      <c r="H35" s="56" t="s">
        <v>131</v>
      </c>
      <c r="I35" s="133" t="s">
        <v>76</v>
      </c>
      <c r="J35" s="58"/>
      <c r="K35" s="62" t="s">
        <v>44</v>
      </c>
      <c r="L35" s="103" t="s">
        <v>124</v>
      </c>
      <c r="M35" s="103" t="s">
        <v>43</v>
      </c>
      <c r="N35" s="58"/>
      <c r="O35" s="58" t="s">
        <v>393</v>
      </c>
      <c r="P35" s="106" t="s">
        <v>356</v>
      </c>
      <c r="Q35" s="61" t="s">
        <v>365</v>
      </c>
      <c r="R35" s="292">
        <v>13</v>
      </c>
      <c r="S35" s="292">
        <v>0</v>
      </c>
      <c r="T35" s="292">
        <v>13</v>
      </c>
      <c r="U35" s="292">
        <v>13</v>
      </c>
      <c r="V35" s="292">
        <v>13</v>
      </c>
      <c r="W35" s="292">
        <f t="shared" si="10"/>
        <v>14.3</v>
      </c>
      <c r="X35" s="292">
        <f t="shared" si="10"/>
        <v>15.730000000000002</v>
      </c>
      <c r="Y35" s="292">
        <f t="shared" si="10"/>
        <v>17.303000000000004</v>
      </c>
      <c r="Z35" s="293"/>
    </row>
    <row r="36" spans="1:26" ht="87.75" hidden="1" customHeight="1">
      <c r="A36" s="101" t="s">
        <v>132</v>
      </c>
      <c r="B36" s="163" t="s">
        <v>133</v>
      </c>
      <c r="C36" s="105" t="s">
        <v>134</v>
      </c>
      <c r="D36" s="294"/>
      <c r="E36" s="70"/>
      <c r="F36" s="70"/>
      <c r="G36" s="297"/>
      <c r="H36" s="298"/>
      <c r="I36" s="133"/>
      <c r="J36" s="58"/>
      <c r="K36" s="62" t="s">
        <v>135</v>
      </c>
      <c r="L36" s="103" t="s">
        <v>136</v>
      </c>
      <c r="M36" s="103" t="s">
        <v>137</v>
      </c>
      <c r="N36" s="58"/>
      <c r="O36" s="58"/>
      <c r="P36" s="58"/>
      <c r="Q36" s="58"/>
      <c r="R36" s="292"/>
      <c r="S36" s="292"/>
      <c r="T36" s="292"/>
      <c r="U36" s="292"/>
      <c r="V36" s="292"/>
      <c r="W36" s="292"/>
      <c r="X36" s="292"/>
      <c r="Y36" s="292"/>
      <c r="Z36" s="293"/>
    </row>
    <row r="37" spans="1:26" ht="102" hidden="1">
      <c r="A37" s="101" t="s">
        <v>138</v>
      </c>
      <c r="B37" s="163" t="s">
        <v>139</v>
      </c>
      <c r="C37" s="105" t="s">
        <v>140</v>
      </c>
      <c r="D37" s="294"/>
      <c r="E37" s="70"/>
      <c r="F37" s="7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292"/>
      <c r="S37" s="292"/>
      <c r="T37" s="292"/>
      <c r="U37" s="292"/>
      <c r="V37" s="292"/>
      <c r="W37" s="292"/>
      <c r="X37" s="292"/>
      <c r="Y37" s="292"/>
      <c r="Z37" s="293"/>
    </row>
    <row r="38" spans="1:26" ht="38.25" hidden="1">
      <c r="A38" s="101" t="s">
        <v>141</v>
      </c>
      <c r="B38" s="163" t="s">
        <v>142</v>
      </c>
      <c r="C38" s="105" t="s">
        <v>143</v>
      </c>
      <c r="D38" s="294"/>
      <c r="E38" s="70"/>
      <c r="F38" s="7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292"/>
      <c r="S38" s="292"/>
      <c r="T38" s="292"/>
      <c r="U38" s="292"/>
      <c r="V38" s="292"/>
      <c r="W38" s="292"/>
      <c r="X38" s="292"/>
      <c r="Y38" s="292"/>
      <c r="Z38" s="293"/>
    </row>
    <row r="39" spans="1:26" ht="38.25" hidden="1">
      <c r="A39" s="101" t="s">
        <v>144</v>
      </c>
      <c r="B39" s="163" t="s">
        <v>145</v>
      </c>
      <c r="C39" s="105" t="s">
        <v>146</v>
      </c>
      <c r="D39" s="294"/>
      <c r="E39" s="70"/>
      <c r="F39" s="7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292"/>
      <c r="S39" s="292"/>
      <c r="T39" s="292"/>
      <c r="U39" s="292"/>
      <c r="V39" s="292"/>
      <c r="W39" s="292"/>
      <c r="X39" s="292"/>
      <c r="Y39" s="292"/>
      <c r="Z39" s="293"/>
    </row>
    <row r="40" spans="1:26" ht="120.75" customHeight="1">
      <c r="A40" s="101" t="s">
        <v>147</v>
      </c>
      <c r="B40" s="163" t="s">
        <v>148</v>
      </c>
      <c r="C40" s="105" t="s">
        <v>149</v>
      </c>
      <c r="D40" s="294" t="s">
        <v>150</v>
      </c>
      <c r="E40" s="70"/>
      <c r="F40" s="70"/>
      <c r="G40" s="107" t="s">
        <v>41</v>
      </c>
      <c r="H40" s="106" t="s">
        <v>151</v>
      </c>
      <c r="I40" s="103" t="s">
        <v>76</v>
      </c>
      <c r="J40" s="58"/>
      <c r="K40" s="62" t="s">
        <v>44</v>
      </c>
      <c r="L40" s="103" t="s">
        <v>152</v>
      </c>
      <c r="M40" s="103" t="s">
        <v>43</v>
      </c>
      <c r="N40" s="58"/>
      <c r="O40" s="58" t="s">
        <v>393</v>
      </c>
      <c r="P40" s="106" t="s">
        <v>357</v>
      </c>
      <c r="Q40" s="61" t="s">
        <v>365</v>
      </c>
      <c r="R40" s="292">
        <v>34.19</v>
      </c>
      <c r="S40" s="292">
        <v>34.19</v>
      </c>
      <c r="T40" s="292">
        <v>224.1</v>
      </c>
      <c r="U40" s="292">
        <v>215.6</v>
      </c>
      <c r="V40" s="292">
        <v>137.9</v>
      </c>
      <c r="W40" s="292">
        <f>V40*1.1</f>
        <v>151.69000000000003</v>
      </c>
      <c r="X40" s="292">
        <f>W40*1.1</f>
        <v>166.85900000000004</v>
      </c>
      <c r="Y40" s="292">
        <f>X40*1.1</f>
        <v>183.54490000000007</v>
      </c>
      <c r="Z40" s="293"/>
    </row>
    <row r="41" spans="1:26" ht="409.5">
      <c r="A41" s="101" t="s">
        <v>153</v>
      </c>
      <c r="B41" s="163" t="s">
        <v>373</v>
      </c>
      <c r="C41" s="105" t="s">
        <v>154</v>
      </c>
      <c r="D41" s="294" t="s">
        <v>222</v>
      </c>
      <c r="E41" s="70"/>
      <c r="F41" s="70"/>
      <c r="G41" s="107" t="s">
        <v>41</v>
      </c>
      <c r="H41" s="106" t="s">
        <v>151</v>
      </c>
      <c r="I41" s="103" t="s">
        <v>76</v>
      </c>
      <c r="J41" s="58"/>
      <c r="K41" s="62" t="s">
        <v>44</v>
      </c>
      <c r="L41" s="103" t="s">
        <v>152</v>
      </c>
      <c r="M41" s="103" t="s">
        <v>43</v>
      </c>
      <c r="N41" s="58"/>
      <c r="O41" s="58" t="s">
        <v>393</v>
      </c>
      <c r="P41" s="106" t="s">
        <v>358</v>
      </c>
      <c r="Q41" s="61" t="s">
        <v>365</v>
      </c>
      <c r="R41" s="292">
        <v>105.7</v>
      </c>
      <c r="S41" s="292">
        <v>105.705</v>
      </c>
      <c r="T41" s="292">
        <v>1</v>
      </c>
      <c r="U41" s="292">
        <v>0.3</v>
      </c>
      <c r="V41" s="292">
        <v>140</v>
      </c>
      <c r="W41" s="292">
        <v>0</v>
      </c>
      <c r="X41" s="292">
        <v>0</v>
      </c>
      <c r="Y41" s="292">
        <v>0</v>
      </c>
      <c r="Z41" s="293"/>
    </row>
    <row r="42" spans="1:26" ht="152.25" customHeight="1">
      <c r="A42" s="101" t="s">
        <v>155</v>
      </c>
      <c r="B42" s="163" t="s">
        <v>156</v>
      </c>
      <c r="C42" s="105" t="s">
        <v>157</v>
      </c>
      <c r="D42" s="294" t="s">
        <v>150</v>
      </c>
      <c r="E42" s="70"/>
      <c r="F42" s="70"/>
      <c r="G42" s="107" t="s">
        <v>41</v>
      </c>
      <c r="H42" s="106" t="s">
        <v>151</v>
      </c>
      <c r="I42" s="103" t="s">
        <v>76</v>
      </c>
      <c r="J42" s="58"/>
      <c r="K42" s="62" t="s">
        <v>44</v>
      </c>
      <c r="L42" s="103" t="s">
        <v>152</v>
      </c>
      <c r="M42" s="103" t="s">
        <v>43</v>
      </c>
      <c r="N42" s="58"/>
      <c r="O42" s="58" t="s">
        <v>393</v>
      </c>
      <c r="P42" s="106" t="s">
        <v>359</v>
      </c>
      <c r="Q42" s="61" t="s">
        <v>365</v>
      </c>
      <c r="R42" s="292">
        <v>451.90199999999999</v>
      </c>
      <c r="S42" s="292">
        <v>385.54399000000001</v>
      </c>
      <c r="T42" s="292">
        <v>339</v>
      </c>
      <c r="U42" s="292">
        <v>330</v>
      </c>
      <c r="V42" s="292">
        <v>306.60000000000002</v>
      </c>
      <c r="W42" s="292">
        <f>V42*1.1</f>
        <v>337.26000000000005</v>
      </c>
      <c r="X42" s="292">
        <f>W42*1.1</f>
        <v>370.9860000000001</v>
      </c>
      <c r="Y42" s="292">
        <f>X42*1.1</f>
        <v>408.08460000000014</v>
      </c>
      <c r="Z42" s="293"/>
    </row>
    <row r="43" spans="1:26" ht="42" hidden="1" customHeight="1">
      <c r="A43" s="101" t="s">
        <v>158</v>
      </c>
      <c r="B43" s="163" t="s">
        <v>159</v>
      </c>
      <c r="C43" s="105" t="s">
        <v>160</v>
      </c>
      <c r="D43" s="294"/>
      <c r="E43" s="70"/>
      <c r="F43" s="7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292"/>
      <c r="S43" s="292"/>
      <c r="T43" s="292"/>
      <c r="U43" s="292"/>
      <c r="V43" s="292"/>
      <c r="W43" s="292"/>
      <c r="X43" s="292"/>
      <c r="Y43" s="292"/>
      <c r="Z43" s="293"/>
    </row>
    <row r="44" spans="1:26" ht="114.75" hidden="1">
      <c r="A44" s="101" t="s">
        <v>161</v>
      </c>
      <c r="B44" s="163" t="s">
        <v>162</v>
      </c>
      <c r="C44" s="105" t="s">
        <v>163</v>
      </c>
      <c r="D44" s="294"/>
      <c r="E44" s="70"/>
      <c r="F44" s="7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92"/>
      <c r="S44" s="292"/>
      <c r="T44" s="292"/>
      <c r="U44" s="292"/>
      <c r="V44" s="292"/>
      <c r="W44" s="292"/>
      <c r="X44" s="292"/>
      <c r="Y44" s="292"/>
      <c r="Z44" s="293"/>
    </row>
    <row r="45" spans="1:26" ht="102" hidden="1">
      <c r="A45" s="101" t="s">
        <v>164</v>
      </c>
      <c r="B45" s="163" t="s">
        <v>165</v>
      </c>
      <c r="C45" s="105" t="s">
        <v>166</v>
      </c>
      <c r="D45" s="294"/>
      <c r="E45" s="70"/>
      <c r="F45" s="7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92"/>
      <c r="S45" s="292"/>
      <c r="T45" s="292"/>
      <c r="U45" s="292"/>
      <c r="V45" s="292"/>
      <c r="W45" s="292"/>
      <c r="X45" s="292"/>
      <c r="Y45" s="292"/>
      <c r="Z45" s="293"/>
    </row>
    <row r="46" spans="1:26" ht="127.5" hidden="1">
      <c r="A46" s="101" t="s">
        <v>167</v>
      </c>
      <c r="B46" s="163" t="s">
        <v>168</v>
      </c>
      <c r="C46" s="105" t="s">
        <v>169</v>
      </c>
      <c r="D46" s="294"/>
      <c r="E46" s="70"/>
      <c r="F46" s="7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92"/>
      <c r="S46" s="292"/>
      <c r="T46" s="292"/>
      <c r="U46" s="292"/>
      <c r="V46" s="292"/>
      <c r="W46" s="292"/>
      <c r="X46" s="292"/>
      <c r="Y46" s="292"/>
      <c r="Z46" s="293"/>
    </row>
    <row r="47" spans="1:26" ht="89.25" hidden="1">
      <c r="A47" s="101" t="s">
        <v>170</v>
      </c>
      <c r="B47" s="163" t="s">
        <v>171</v>
      </c>
      <c r="C47" s="105" t="s">
        <v>172</v>
      </c>
      <c r="D47" s="294"/>
      <c r="E47" s="70"/>
      <c r="F47" s="70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92"/>
      <c r="S47" s="292"/>
      <c r="T47" s="292"/>
      <c r="U47" s="292"/>
      <c r="V47" s="292"/>
      <c r="W47" s="292"/>
      <c r="X47" s="292"/>
      <c r="Y47" s="292"/>
      <c r="Z47" s="293"/>
    </row>
    <row r="48" spans="1:26" ht="89.25" hidden="1">
      <c r="A48" s="101" t="s">
        <v>173</v>
      </c>
      <c r="B48" s="163" t="s">
        <v>174</v>
      </c>
      <c r="C48" s="105" t="s">
        <v>175</v>
      </c>
      <c r="D48" s="294"/>
      <c r="E48" s="70"/>
      <c r="F48" s="70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92"/>
      <c r="S48" s="292"/>
      <c r="T48" s="292"/>
      <c r="U48" s="292"/>
      <c r="V48" s="292"/>
      <c r="W48" s="292"/>
      <c r="X48" s="292"/>
      <c r="Y48" s="292"/>
      <c r="Z48" s="293"/>
    </row>
    <row r="49" spans="1:26" ht="76.5" hidden="1">
      <c r="A49" s="101" t="s">
        <v>176</v>
      </c>
      <c r="B49" s="163" t="s">
        <v>177</v>
      </c>
      <c r="C49" s="105" t="s">
        <v>178</v>
      </c>
      <c r="D49" s="294"/>
      <c r="E49" s="70"/>
      <c r="F49" s="7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292"/>
      <c r="S49" s="292"/>
      <c r="T49" s="292"/>
      <c r="U49" s="292"/>
      <c r="V49" s="292"/>
      <c r="W49" s="292"/>
      <c r="X49" s="292"/>
      <c r="Y49" s="292"/>
      <c r="Z49" s="293"/>
    </row>
    <row r="50" spans="1:26" ht="153" hidden="1">
      <c r="A50" s="101" t="s">
        <v>179</v>
      </c>
      <c r="B50" s="163" t="s">
        <v>180</v>
      </c>
      <c r="C50" s="105" t="s">
        <v>181</v>
      </c>
      <c r="D50" s="294" t="s">
        <v>84</v>
      </c>
      <c r="E50" s="70"/>
      <c r="F50" s="70"/>
      <c r="G50" s="107" t="s">
        <v>41</v>
      </c>
      <c r="H50" s="106" t="s">
        <v>182</v>
      </c>
      <c r="I50" s="103" t="s">
        <v>76</v>
      </c>
      <c r="J50" s="58"/>
      <c r="K50" s="62" t="s">
        <v>44</v>
      </c>
      <c r="L50" s="103" t="s">
        <v>183</v>
      </c>
      <c r="M50" s="103" t="s">
        <v>184</v>
      </c>
      <c r="N50" s="58"/>
      <c r="O50" s="58"/>
      <c r="P50" s="58"/>
      <c r="Q50" s="61"/>
      <c r="R50" s="292"/>
      <c r="S50" s="292"/>
      <c r="T50" s="292"/>
      <c r="U50" s="292"/>
      <c r="V50" s="292"/>
      <c r="W50" s="292"/>
      <c r="X50" s="292"/>
      <c r="Y50" s="292"/>
      <c r="Z50" s="293"/>
    </row>
    <row r="51" spans="1:26" ht="44.25" hidden="1" customHeight="1">
      <c r="A51" s="101" t="s">
        <v>185</v>
      </c>
      <c r="B51" s="163" t="s">
        <v>186</v>
      </c>
      <c r="C51" s="105" t="s">
        <v>187</v>
      </c>
      <c r="D51" s="294"/>
      <c r="E51" s="70"/>
      <c r="F51" s="70"/>
      <c r="G51" s="107"/>
      <c r="H51" s="106"/>
      <c r="I51" s="103"/>
      <c r="J51" s="58"/>
      <c r="K51" s="58"/>
      <c r="L51" s="58"/>
      <c r="M51" s="58"/>
      <c r="N51" s="58"/>
      <c r="O51" s="58"/>
      <c r="P51" s="58"/>
      <c r="Q51" s="58"/>
      <c r="R51" s="292"/>
      <c r="S51" s="292"/>
      <c r="T51" s="292"/>
      <c r="U51" s="292"/>
      <c r="V51" s="292"/>
      <c r="W51" s="292"/>
      <c r="X51" s="292"/>
      <c r="Y51" s="292"/>
      <c r="Z51" s="293"/>
    </row>
    <row r="52" spans="1:26" ht="178.5" hidden="1">
      <c r="A52" s="101" t="s">
        <v>188</v>
      </c>
      <c r="B52" s="163" t="s">
        <v>189</v>
      </c>
      <c r="C52" s="105" t="s">
        <v>190</v>
      </c>
      <c r="D52" s="294"/>
      <c r="E52" s="70"/>
      <c r="F52" s="70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292"/>
      <c r="S52" s="292"/>
      <c r="T52" s="292"/>
      <c r="U52" s="292"/>
      <c r="V52" s="292"/>
      <c r="W52" s="292"/>
      <c r="X52" s="292"/>
      <c r="Y52" s="292"/>
      <c r="Z52" s="293"/>
    </row>
    <row r="53" spans="1:26" ht="51" hidden="1">
      <c r="A53" s="101" t="s">
        <v>191</v>
      </c>
      <c r="B53" s="163" t="s">
        <v>192</v>
      </c>
      <c r="C53" s="105" t="s">
        <v>193</v>
      </c>
      <c r="D53" s="294"/>
      <c r="E53" s="70"/>
      <c r="F53" s="70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292"/>
      <c r="S53" s="292"/>
      <c r="T53" s="292"/>
      <c r="U53" s="292"/>
      <c r="V53" s="292"/>
      <c r="W53" s="292"/>
      <c r="X53" s="292"/>
      <c r="Y53" s="292"/>
      <c r="Z53" s="293"/>
    </row>
    <row r="54" spans="1:26" ht="89.25" hidden="1">
      <c r="A54" s="101" t="s">
        <v>194</v>
      </c>
      <c r="B54" s="163" t="s">
        <v>195</v>
      </c>
      <c r="C54" s="105" t="s">
        <v>196</v>
      </c>
      <c r="D54" s="294"/>
      <c r="E54" s="70"/>
      <c r="F54" s="7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292"/>
      <c r="S54" s="292"/>
      <c r="T54" s="292"/>
      <c r="U54" s="292"/>
      <c r="V54" s="292"/>
      <c r="W54" s="292"/>
      <c r="X54" s="292"/>
      <c r="Y54" s="292"/>
      <c r="Z54" s="293"/>
    </row>
    <row r="55" spans="1:26" ht="134.25" customHeight="1">
      <c r="A55" s="29" t="s">
        <v>197</v>
      </c>
      <c r="B55" s="163" t="s">
        <v>198</v>
      </c>
      <c r="C55" s="105" t="s">
        <v>199</v>
      </c>
      <c r="D55" s="294"/>
      <c r="E55" s="70"/>
      <c r="F55" s="70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292">
        <f t="shared" ref="R55:T55" si="11">SUM(R56:R59)</f>
        <v>498.1</v>
      </c>
      <c r="S55" s="292">
        <f t="shared" si="11"/>
        <v>498.1</v>
      </c>
      <c r="T55" s="292">
        <f t="shared" si="11"/>
        <v>46.5</v>
      </c>
      <c r="U55" s="292">
        <f t="shared" ref="U55:Y55" si="12">SUM(U56:U59)</f>
        <v>46.5</v>
      </c>
      <c r="V55" s="292">
        <f t="shared" ref="V55:X55" si="13">SUM(V56:V59)</f>
        <v>188.7</v>
      </c>
      <c r="W55" s="292">
        <f t="shared" si="13"/>
        <v>0</v>
      </c>
      <c r="X55" s="292">
        <f t="shared" si="13"/>
        <v>0</v>
      </c>
      <c r="Y55" s="292">
        <f t="shared" si="12"/>
        <v>0</v>
      </c>
      <c r="Z55" s="293"/>
    </row>
    <row r="56" spans="1:26" ht="129.75" customHeight="1">
      <c r="A56" s="84" t="s">
        <v>383</v>
      </c>
      <c r="B56" s="163" t="s">
        <v>200</v>
      </c>
      <c r="C56" s="105" t="s">
        <v>263</v>
      </c>
      <c r="D56" s="294" t="s">
        <v>306</v>
      </c>
      <c r="E56" s="70"/>
      <c r="F56" s="70"/>
      <c r="G56" s="107" t="s">
        <v>41</v>
      </c>
      <c r="H56" s="106" t="s">
        <v>85</v>
      </c>
      <c r="I56" s="103" t="s">
        <v>76</v>
      </c>
      <c r="J56" s="58"/>
      <c r="K56" s="62" t="s">
        <v>44</v>
      </c>
      <c r="L56" s="103" t="s">
        <v>86</v>
      </c>
      <c r="M56" s="103" t="s">
        <v>43</v>
      </c>
      <c r="N56" s="58"/>
      <c r="O56" s="58" t="s">
        <v>393</v>
      </c>
      <c r="P56" s="106" t="s">
        <v>350</v>
      </c>
      <c r="Q56" s="61" t="s">
        <v>365</v>
      </c>
      <c r="R56" s="292">
        <v>498.1</v>
      </c>
      <c r="S56" s="292">
        <v>498.1</v>
      </c>
      <c r="T56" s="292">
        <v>46.5</v>
      </c>
      <c r="U56" s="292">
        <v>46.5</v>
      </c>
      <c r="V56" s="292">
        <v>188.7</v>
      </c>
      <c r="W56" s="292">
        <v>0</v>
      </c>
      <c r="X56" s="292">
        <v>0</v>
      </c>
      <c r="Y56" s="292">
        <v>0</v>
      </c>
      <c r="Z56" s="293"/>
    </row>
    <row r="57" spans="1:26" ht="114.75" hidden="1">
      <c r="A57" s="84" t="s">
        <v>378</v>
      </c>
      <c r="B57" s="163" t="s">
        <v>109</v>
      </c>
      <c r="C57" s="105" t="s">
        <v>264</v>
      </c>
      <c r="D57" s="294"/>
      <c r="E57" s="70"/>
      <c r="F57" s="70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292"/>
      <c r="S57" s="292"/>
      <c r="T57" s="292"/>
      <c r="U57" s="292"/>
      <c r="V57" s="292"/>
      <c r="W57" s="292"/>
      <c r="X57" s="292"/>
      <c r="Y57" s="292"/>
      <c r="Z57" s="293"/>
    </row>
    <row r="58" spans="1:26" ht="79.5" customHeight="1">
      <c r="A58" s="84" t="s">
        <v>379</v>
      </c>
      <c r="B58" s="163" t="s">
        <v>117</v>
      </c>
      <c r="C58" s="105" t="s">
        <v>265</v>
      </c>
      <c r="D58" s="294"/>
      <c r="E58" s="70"/>
      <c r="F58" s="70"/>
      <c r="G58" s="58"/>
      <c r="H58" s="58"/>
      <c r="I58" s="58"/>
      <c r="J58" s="58"/>
      <c r="K58" s="58"/>
      <c r="L58" s="58"/>
      <c r="M58" s="58"/>
      <c r="N58" s="58"/>
      <c r="O58" s="58" t="s">
        <v>393</v>
      </c>
      <c r="P58" s="106" t="s">
        <v>361</v>
      </c>
      <c r="Q58" s="61" t="s">
        <v>365</v>
      </c>
      <c r="R58" s="292"/>
      <c r="S58" s="292"/>
      <c r="T58" s="292"/>
      <c r="U58" s="292"/>
      <c r="V58" s="292"/>
      <c r="W58" s="292"/>
      <c r="X58" s="292"/>
      <c r="Y58" s="292"/>
      <c r="Z58" s="293"/>
    </row>
    <row r="59" spans="1:26" ht="114.75" hidden="1">
      <c r="A59" s="101"/>
      <c r="B59" s="163" t="s">
        <v>384</v>
      </c>
      <c r="C59" s="105" t="s">
        <v>266</v>
      </c>
      <c r="D59" s="294"/>
      <c r="E59" s="70"/>
      <c r="F59" s="70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292"/>
      <c r="S59" s="292"/>
      <c r="T59" s="292"/>
      <c r="U59" s="292"/>
      <c r="V59" s="292"/>
      <c r="W59" s="292"/>
      <c r="X59" s="292"/>
      <c r="Y59" s="292"/>
      <c r="Z59" s="293"/>
    </row>
    <row r="60" spans="1:26" ht="112.5" customHeight="1">
      <c r="A60" s="29" t="s">
        <v>201</v>
      </c>
      <c r="B60" s="163" t="s">
        <v>202</v>
      </c>
      <c r="C60" s="105" t="s">
        <v>203</v>
      </c>
      <c r="D60" s="294"/>
      <c r="E60" s="70"/>
      <c r="F60" s="7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292">
        <f t="shared" ref="R60:T60" si="14">SUM(R61:R62)</f>
        <v>108.45</v>
      </c>
      <c r="S60" s="292">
        <f t="shared" si="14"/>
        <v>108.45</v>
      </c>
      <c r="T60" s="292">
        <f t="shared" si="14"/>
        <v>113.6</v>
      </c>
      <c r="U60" s="292">
        <f t="shared" ref="U60:Y60" si="15">SUM(U61:U62)</f>
        <v>113.6</v>
      </c>
      <c r="V60" s="292">
        <f t="shared" ref="V60:X60" si="16">SUM(V61:V62)</f>
        <v>115.8</v>
      </c>
      <c r="W60" s="292">
        <f t="shared" si="16"/>
        <v>121.59</v>
      </c>
      <c r="X60" s="292">
        <f t="shared" si="16"/>
        <v>127.66950000000001</v>
      </c>
      <c r="Y60" s="292">
        <f t="shared" si="15"/>
        <v>134.05297500000003</v>
      </c>
      <c r="Z60" s="293"/>
    </row>
    <row r="61" spans="1:26" ht="120.75" customHeight="1">
      <c r="A61" s="30" t="s">
        <v>326</v>
      </c>
      <c r="B61" s="163" t="s">
        <v>216</v>
      </c>
      <c r="C61" s="105"/>
      <c r="D61" s="294" t="s">
        <v>204</v>
      </c>
      <c r="E61" s="70"/>
      <c r="F61" s="70"/>
      <c r="G61" s="107" t="s">
        <v>41</v>
      </c>
      <c r="H61" s="106" t="s">
        <v>205</v>
      </c>
      <c r="I61" s="103" t="s">
        <v>76</v>
      </c>
      <c r="J61" s="58"/>
      <c r="K61" s="62" t="s">
        <v>44</v>
      </c>
      <c r="L61" s="103" t="s">
        <v>45</v>
      </c>
      <c r="M61" s="103" t="s">
        <v>43</v>
      </c>
      <c r="N61" s="58"/>
      <c r="O61" s="58" t="s">
        <v>404</v>
      </c>
      <c r="P61" s="58"/>
      <c r="Q61" s="61" t="s">
        <v>366</v>
      </c>
      <c r="R61" s="292">
        <v>108.45</v>
      </c>
      <c r="S61" s="292">
        <v>108.45</v>
      </c>
      <c r="T61" s="292">
        <v>113.6</v>
      </c>
      <c r="U61" s="292">
        <v>113.6</v>
      </c>
      <c r="V61" s="292">
        <v>115.8</v>
      </c>
      <c r="W61" s="292">
        <f>V61*1.05</f>
        <v>121.59</v>
      </c>
      <c r="X61" s="292">
        <f>W61*1.05</f>
        <v>127.66950000000001</v>
      </c>
      <c r="Y61" s="292">
        <f>X61*1.05</f>
        <v>134.05297500000003</v>
      </c>
      <c r="Z61" s="293"/>
    </row>
    <row r="62" spans="1:26" ht="25.5">
      <c r="A62" s="30" t="s">
        <v>327</v>
      </c>
      <c r="B62" s="163" t="s">
        <v>217</v>
      </c>
      <c r="C62" s="105"/>
      <c r="D62" s="294" t="s">
        <v>150</v>
      </c>
      <c r="E62" s="70"/>
      <c r="F62" s="70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92"/>
      <c r="S62" s="292"/>
      <c r="T62" s="292"/>
      <c r="U62" s="292"/>
      <c r="V62" s="292"/>
      <c r="W62" s="292"/>
      <c r="X62" s="292"/>
      <c r="Y62" s="292"/>
      <c r="Z62" s="293"/>
    </row>
    <row r="63" spans="1:26" ht="242.25">
      <c r="A63" s="101" t="s">
        <v>206</v>
      </c>
      <c r="B63" s="163" t="s">
        <v>385</v>
      </c>
      <c r="C63" s="105" t="s">
        <v>207</v>
      </c>
      <c r="D63" s="294"/>
      <c r="E63" s="70"/>
      <c r="F63" s="70"/>
      <c r="G63" s="58"/>
      <c r="H63" s="58"/>
      <c r="I63" s="58"/>
      <c r="J63" s="58"/>
      <c r="K63" s="58"/>
      <c r="L63" s="58"/>
      <c r="M63" s="58"/>
      <c r="N63" s="70"/>
      <c r="O63" s="58"/>
      <c r="P63" s="70"/>
      <c r="Q63" s="70"/>
      <c r="R63" s="292">
        <f t="shared" ref="R63:T63" si="17">SUM(R65)</f>
        <v>0</v>
      </c>
      <c r="S63" s="292">
        <f t="shared" si="17"/>
        <v>0</v>
      </c>
      <c r="T63" s="292">
        <f t="shared" si="17"/>
        <v>0</v>
      </c>
      <c r="U63" s="292">
        <f t="shared" ref="U63:Y63" si="18">SUM(U65)</f>
        <v>0</v>
      </c>
      <c r="V63" s="292">
        <f t="shared" ref="V63:X63" si="19">SUM(V65)</f>
        <v>0</v>
      </c>
      <c r="W63" s="292">
        <f t="shared" si="19"/>
        <v>0</v>
      </c>
      <c r="X63" s="292">
        <f t="shared" si="19"/>
        <v>0</v>
      </c>
      <c r="Y63" s="292">
        <f t="shared" si="18"/>
        <v>0</v>
      </c>
      <c r="Z63" s="293"/>
    </row>
    <row r="64" spans="1:26" ht="151.5" customHeight="1">
      <c r="A64" s="101" t="s">
        <v>374</v>
      </c>
      <c r="B64" s="163" t="s">
        <v>386</v>
      </c>
      <c r="C64" s="23" t="s">
        <v>376</v>
      </c>
      <c r="D64" s="299" t="s">
        <v>111</v>
      </c>
      <c r="E64" s="300"/>
      <c r="F64" s="300"/>
      <c r="G64" s="71" t="s">
        <v>41</v>
      </c>
      <c r="H64" s="72" t="s">
        <v>205</v>
      </c>
      <c r="I64" s="73" t="s">
        <v>76</v>
      </c>
      <c r="J64" s="70"/>
      <c r="K64" s="74" t="s">
        <v>44</v>
      </c>
      <c r="L64" s="73" t="s">
        <v>45</v>
      </c>
      <c r="M64" s="73" t="s">
        <v>43</v>
      </c>
      <c r="N64" s="70"/>
      <c r="O64" s="58" t="s">
        <v>404</v>
      </c>
      <c r="P64" s="70"/>
      <c r="Q64" s="61" t="s">
        <v>245</v>
      </c>
      <c r="R64" s="292"/>
      <c r="S64" s="292"/>
      <c r="T64" s="292"/>
      <c r="U64" s="292"/>
      <c r="V64" s="292"/>
      <c r="W64" s="292"/>
      <c r="X64" s="292"/>
      <c r="Y64" s="292"/>
      <c r="Z64" s="293"/>
    </row>
    <row r="65" spans="1:27" ht="165.75" hidden="1">
      <c r="A65" s="84" t="s">
        <v>375</v>
      </c>
      <c r="B65" s="208" t="s">
        <v>258</v>
      </c>
      <c r="C65" s="24" t="s">
        <v>259</v>
      </c>
      <c r="D65" s="301" t="s">
        <v>260</v>
      </c>
      <c r="E65" s="70"/>
      <c r="F65" s="70"/>
      <c r="G65" s="107" t="s">
        <v>41</v>
      </c>
      <c r="H65" s="106" t="s">
        <v>205</v>
      </c>
      <c r="I65" s="103" t="s">
        <v>76</v>
      </c>
      <c r="J65" s="58"/>
      <c r="K65" s="62" t="s">
        <v>44</v>
      </c>
      <c r="L65" s="103" t="s">
        <v>45</v>
      </c>
      <c r="M65" s="103" t="s">
        <v>43</v>
      </c>
      <c r="N65" s="58"/>
      <c r="O65" s="58" t="s">
        <v>299</v>
      </c>
      <c r="P65" s="58"/>
      <c r="Q65" s="61" t="s">
        <v>366</v>
      </c>
      <c r="R65" s="292">
        <v>0</v>
      </c>
      <c r="S65" s="292">
        <v>0</v>
      </c>
      <c r="T65" s="292"/>
      <c r="U65" s="292">
        <v>0</v>
      </c>
      <c r="V65" s="292"/>
      <c r="W65" s="292"/>
      <c r="X65" s="292"/>
      <c r="Y65" s="292"/>
      <c r="Z65" s="293"/>
    </row>
    <row r="66" spans="1:27" ht="25.5" customHeight="1">
      <c r="A66" s="29"/>
      <c r="B66" s="176" t="s">
        <v>208</v>
      </c>
      <c r="C66" s="22"/>
      <c r="D66" s="294"/>
      <c r="E66" s="70"/>
      <c r="F66" s="70"/>
      <c r="G66" s="76"/>
      <c r="H66" s="77"/>
      <c r="I66" s="77"/>
      <c r="J66" s="77"/>
      <c r="K66" s="77"/>
      <c r="L66" s="77"/>
      <c r="M66" s="77"/>
      <c r="N66" s="70"/>
      <c r="O66" s="70"/>
      <c r="P66" s="70" t="s">
        <v>209</v>
      </c>
      <c r="Q66" s="78"/>
      <c r="R66" s="302">
        <f t="shared" ref="R66:T66" si="20">SUM(R8,R55,R60,R63)</f>
        <v>4656.3100000000004</v>
      </c>
      <c r="S66" s="302">
        <f t="shared" si="20"/>
        <v>4481.2745599999998</v>
      </c>
      <c r="T66" s="302">
        <f t="shared" si="20"/>
        <v>3663</v>
      </c>
      <c r="U66" s="302">
        <f t="shared" ref="U66:Y66" si="21">SUM(U8,U55,U60,U63)</f>
        <v>3510.1000000000004</v>
      </c>
      <c r="V66" s="302">
        <f t="shared" ref="V66:X66" si="22">SUM(V8,V55,V60,V63)</f>
        <v>4536</v>
      </c>
      <c r="W66" s="302">
        <f t="shared" si="22"/>
        <v>4557.5680000000002</v>
      </c>
      <c r="X66" s="302">
        <f t="shared" si="22"/>
        <v>4938.6929800000007</v>
      </c>
      <c r="Y66" s="302">
        <f t="shared" si="21"/>
        <v>5353.5133438000003</v>
      </c>
      <c r="Z66" s="293"/>
    </row>
    <row r="67" spans="1:27" ht="27" customHeight="1">
      <c r="A67" s="92"/>
      <c r="B67" s="303" t="s">
        <v>305</v>
      </c>
      <c r="C67" s="304"/>
      <c r="D67" s="209" t="s">
        <v>219</v>
      </c>
      <c r="E67" s="305"/>
      <c r="F67" s="305"/>
      <c r="G67" s="306"/>
      <c r="H67" s="304"/>
      <c r="I67" s="304"/>
      <c r="J67" s="75"/>
      <c r="K67" s="75"/>
      <c r="L67" s="75"/>
      <c r="M67" s="75"/>
      <c r="N67" s="307"/>
      <c r="O67" s="307"/>
      <c r="P67" s="307"/>
      <c r="Q67" s="308"/>
      <c r="R67" s="309">
        <v>1.0683400000000001</v>
      </c>
      <c r="S67" s="309">
        <v>1.0683400000000001</v>
      </c>
      <c r="T67" s="309">
        <v>4.0999999999999996</v>
      </c>
      <c r="U67" s="309">
        <v>4.0999999999999996</v>
      </c>
      <c r="V67" s="309">
        <v>0</v>
      </c>
      <c r="W67" s="309">
        <v>0</v>
      </c>
      <c r="X67" s="309">
        <v>0</v>
      </c>
      <c r="Y67" s="309">
        <v>0</v>
      </c>
      <c r="Z67" s="293"/>
    </row>
    <row r="68" spans="1:27" ht="20.25" customHeight="1">
      <c r="A68" s="75"/>
      <c r="B68" s="310"/>
      <c r="C68" s="304"/>
      <c r="D68" s="215" t="s">
        <v>111</v>
      </c>
      <c r="E68" s="304"/>
      <c r="F68" s="304"/>
      <c r="G68" s="181"/>
      <c r="H68" s="181"/>
      <c r="I68" s="181"/>
      <c r="J68" s="70"/>
      <c r="K68" s="70"/>
      <c r="L68" s="70"/>
      <c r="M68" s="70"/>
      <c r="N68" s="75"/>
      <c r="O68" s="75"/>
      <c r="P68" s="75"/>
      <c r="Q68" s="75"/>
      <c r="R68" s="293"/>
      <c r="S68" s="293"/>
      <c r="T68" s="293">
        <v>20.6</v>
      </c>
      <c r="U68" s="293">
        <v>20.6</v>
      </c>
      <c r="V68" s="293">
        <v>0</v>
      </c>
      <c r="W68" s="293">
        <v>0</v>
      </c>
      <c r="X68" s="293">
        <v>0</v>
      </c>
      <c r="Y68" s="293">
        <v>0</v>
      </c>
      <c r="Z68" s="293"/>
    </row>
    <row r="69" spans="1:27" ht="24" hidden="1" customHeight="1">
      <c r="A69" s="75"/>
      <c r="B69" s="311"/>
      <c r="C69" s="304"/>
      <c r="D69" s="215"/>
      <c r="E69" s="304"/>
      <c r="F69" s="304"/>
      <c r="G69" s="306"/>
      <c r="H69" s="304"/>
      <c r="I69" s="304"/>
      <c r="J69" s="75"/>
      <c r="K69" s="75"/>
      <c r="L69" s="75"/>
      <c r="M69" s="75"/>
      <c r="N69" s="75"/>
      <c r="O69" s="75"/>
      <c r="P69" s="75"/>
      <c r="Q69" s="75"/>
      <c r="R69" s="293"/>
      <c r="S69" s="293"/>
      <c r="T69" s="293"/>
      <c r="U69" s="293"/>
      <c r="V69" s="293"/>
      <c r="W69" s="293"/>
      <c r="X69" s="293"/>
      <c r="Y69" s="293"/>
      <c r="Z69" s="293"/>
    </row>
    <row r="70" spans="1:27" ht="24.75" hidden="1" customHeight="1">
      <c r="A70" s="75"/>
      <c r="B70" s="306" t="s">
        <v>271</v>
      </c>
      <c r="C70" s="304"/>
      <c r="D70" s="215" t="s">
        <v>150</v>
      </c>
      <c r="E70" s="304"/>
      <c r="F70" s="304"/>
      <c r="G70" s="306"/>
      <c r="H70" s="304"/>
      <c r="I70" s="304"/>
      <c r="J70" s="75"/>
      <c r="K70" s="75"/>
      <c r="L70" s="75"/>
      <c r="M70" s="75"/>
      <c r="N70" s="75"/>
      <c r="O70" s="75"/>
      <c r="P70" s="75"/>
      <c r="Q70" s="75"/>
      <c r="R70" s="293">
        <v>9315.134</v>
      </c>
      <c r="S70" s="293">
        <v>9315.134</v>
      </c>
      <c r="T70" s="293">
        <v>0</v>
      </c>
      <c r="U70" s="293">
        <v>0</v>
      </c>
      <c r="V70" s="293">
        <v>0</v>
      </c>
      <c r="W70" s="293">
        <v>0</v>
      </c>
      <c r="X70" s="293">
        <v>0</v>
      </c>
      <c r="Y70" s="293">
        <v>0</v>
      </c>
      <c r="Z70" s="293"/>
    </row>
    <row r="71" spans="1:27" ht="102">
      <c r="A71" s="75"/>
      <c r="B71" s="306" t="s">
        <v>430</v>
      </c>
      <c r="C71" s="304"/>
      <c r="D71" s="24">
        <v>1003</v>
      </c>
      <c r="E71" s="304"/>
      <c r="F71" s="304"/>
      <c r="G71" s="306"/>
      <c r="H71" s="304"/>
      <c r="I71" s="304"/>
      <c r="J71" s="75"/>
      <c r="K71" s="75"/>
      <c r="L71" s="75"/>
      <c r="M71" s="75"/>
      <c r="N71" s="75"/>
      <c r="O71" s="75"/>
      <c r="P71" s="75"/>
      <c r="Q71" s="75"/>
      <c r="R71" s="293">
        <v>1213.0999999999999</v>
      </c>
      <c r="S71" s="293">
        <v>1213.0999999999999</v>
      </c>
      <c r="T71" s="293">
        <v>807.4</v>
      </c>
      <c r="U71" s="293">
        <v>807.4</v>
      </c>
      <c r="V71" s="293">
        <v>0</v>
      </c>
      <c r="W71" s="293">
        <f>V71*1.1</f>
        <v>0</v>
      </c>
      <c r="X71" s="293">
        <f>W71*1.1</f>
        <v>0</v>
      </c>
      <c r="Y71" s="293">
        <f>X71*1.1</f>
        <v>0</v>
      </c>
      <c r="Z71" s="293"/>
    </row>
    <row r="72" spans="1:27" ht="22.5" customHeight="1">
      <c r="A72" s="75"/>
      <c r="B72" s="305" t="s">
        <v>269</v>
      </c>
      <c r="C72" s="304"/>
      <c r="D72" s="304"/>
      <c r="E72" s="304"/>
      <c r="F72" s="304"/>
      <c r="G72" s="306"/>
      <c r="H72" s="304"/>
      <c r="I72" s="304"/>
      <c r="J72" s="75"/>
      <c r="K72" s="75"/>
      <c r="L72" s="75"/>
      <c r="M72" s="75"/>
      <c r="N72" s="75"/>
      <c r="O72" s="75"/>
      <c r="P72" s="75"/>
      <c r="Q72" s="75"/>
      <c r="R72" s="312">
        <f t="shared" ref="R72:T72" si="23">R66+R67+R68+R69+R70+R71</f>
        <v>15185.612340000001</v>
      </c>
      <c r="S72" s="312">
        <f t="shared" si="23"/>
        <v>15010.5769</v>
      </c>
      <c r="T72" s="312">
        <f t="shared" si="23"/>
        <v>4495.0999999999995</v>
      </c>
      <c r="U72" s="312">
        <f t="shared" ref="U72:Y72" si="24">U66+U67+U68+U69+U70+U71</f>
        <v>4342.2</v>
      </c>
      <c r="V72" s="312">
        <f t="shared" ref="V72:X72" si="25">V66+V67+V68+V69+V70+V71</f>
        <v>4536</v>
      </c>
      <c r="W72" s="312">
        <f t="shared" si="25"/>
        <v>4557.5680000000002</v>
      </c>
      <c r="X72" s="312">
        <f t="shared" si="25"/>
        <v>4938.6929800000007</v>
      </c>
      <c r="Y72" s="312">
        <f t="shared" si="24"/>
        <v>5353.5133438000003</v>
      </c>
      <c r="Z72" s="313"/>
      <c r="AA72" s="18"/>
    </row>
    <row r="73" spans="1:27" ht="12.75">
      <c r="A73" s="90"/>
      <c r="B73" s="90"/>
      <c r="C73" s="90"/>
      <c r="D73" s="90"/>
      <c r="E73" s="90"/>
      <c r="F73" s="90"/>
      <c r="G73" s="314"/>
      <c r="H73" s="90"/>
      <c r="I73" s="90"/>
      <c r="J73" s="90"/>
      <c r="K73" s="90"/>
      <c r="L73" s="90"/>
      <c r="M73" s="90"/>
      <c r="N73" s="90"/>
      <c r="O73" s="90"/>
      <c r="P73" s="90"/>
      <c r="Q73" s="315"/>
      <c r="R73" s="315"/>
      <c r="S73" s="315"/>
      <c r="T73" s="315"/>
      <c r="U73" s="315"/>
      <c r="V73" s="90"/>
      <c r="W73" s="90"/>
      <c r="X73" s="90" t="s">
        <v>209</v>
      </c>
      <c r="Y73" s="90"/>
      <c r="Z73" s="90"/>
    </row>
    <row r="74" spans="1:27" ht="19.5" customHeight="1">
      <c r="A74" s="90"/>
      <c r="B74" s="316"/>
      <c r="C74" s="316"/>
      <c r="D74" s="316"/>
      <c r="E74" s="90"/>
      <c r="F74" s="90"/>
      <c r="G74" s="314"/>
      <c r="H74" s="90"/>
      <c r="I74" s="90"/>
      <c r="J74" s="90"/>
      <c r="K74" s="90"/>
      <c r="L74" s="90"/>
      <c r="M74" s="90"/>
      <c r="N74" s="90"/>
      <c r="O74" s="90"/>
      <c r="P74" s="90"/>
      <c r="Q74" s="315" t="s">
        <v>210</v>
      </c>
      <c r="R74" s="315"/>
      <c r="S74" s="315"/>
      <c r="T74" s="315"/>
      <c r="U74" s="315"/>
      <c r="V74" s="315"/>
      <c r="W74" s="90"/>
      <c r="X74" s="317"/>
      <c r="Y74" s="90"/>
      <c r="Z74" s="90"/>
    </row>
    <row r="75" spans="1:27" ht="19.5" customHeight="1">
      <c r="A75" s="90"/>
      <c r="B75" s="315" t="s">
        <v>329</v>
      </c>
      <c r="C75" s="315"/>
      <c r="D75" s="315"/>
      <c r="E75" s="90"/>
      <c r="F75" s="90"/>
      <c r="G75" s="318" t="s">
        <v>321</v>
      </c>
      <c r="H75" s="318"/>
      <c r="I75" s="90"/>
      <c r="J75" s="90"/>
      <c r="K75" s="90"/>
      <c r="L75" s="90"/>
      <c r="M75" s="90"/>
      <c r="N75" s="90"/>
      <c r="O75" s="90"/>
      <c r="P75" s="90"/>
      <c r="Q75" s="316" t="s">
        <v>212</v>
      </c>
      <c r="R75" s="316"/>
      <c r="S75" s="316"/>
      <c r="T75" s="316"/>
      <c r="U75" s="316"/>
      <c r="V75" s="90"/>
      <c r="W75" s="90"/>
      <c r="X75" s="319" t="s">
        <v>279</v>
      </c>
      <c r="Y75" s="319"/>
      <c r="Z75" s="319"/>
    </row>
  </sheetData>
  <mergeCells count="30">
    <mergeCell ref="Z3:Z5"/>
    <mergeCell ref="X4:Y4"/>
    <mergeCell ref="W4:W5"/>
    <mergeCell ref="Q73:U73"/>
    <mergeCell ref="X75:Z75"/>
    <mergeCell ref="G75:H75"/>
    <mergeCell ref="N4:Q4"/>
    <mergeCell ref="Q74:V74"/>
    <mergeCell ref="I35:I36"/>
    <mergeCell ref="B75:D75"/>
    <mergeCell ref="C9:C11"/>
    <mergeCell ref="B67:B68"/>
    <mergeCell ref="A2:Y2"/>
    <mergeCell ref="A3:C5"/>
    <mergeCell ref="D3:D5"/>
    <mergeCell ref="E3:Q3"/>
    <mergeCell ref="E4:E5"/>
    <mergeCell ref="V4:V5"/>
    <mergeCell ref="R3:Y3"/>
    <mergeCell ref="S4:U4"/>
    <mergeCell ref="J4:M4"/>
    <mergeCell ref="F4:I4"/>
    <mergeCell ref="A9:A11"/>
    <mergeCell ref="A23:A24"/>
    <mergeCell ref="A21:A22"/>
    <mergeCell ref="B21:B22"/>
    <mergeCell ref="C21:C22"/>
    <mergeCell ref="B23:B24"/>
    <mergeCell ref="C23:C24"/>
    <mergeCell ref="B9:B11"/>
  </mergeCells>
  <phoneticPr fontId="3" type="noConversion"/>
  <pageMargins left="0.39370078740157483" right="0.39370078740157483" top="0.39" bottom="0.28999999999999998" header="0.39" footer="0.28999999999999998"/>
  <pageSetup paperSize="9" scale="49" orientation="landscape" r:id="rId1"/>
  <headerFooter alignWithMargins="0"/>
  <ignoredErrors>
    <ignoredError sqref="D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A77"/>
  <sheetViews>
    <sheetView view="pageBreakPreview" zoomScale="60" zoomScaleNormal="60" workbookViewId="0">
      <pane xSplit="8" ySplit="8" topLeftCell="I9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RowHeight="12.75"/>
  <cols>
    <col min="1" max="1" width="7.5703125" style="90" customWidth="1"/>
    <col min="2" max="2" width="26.5703125" style="3" customWidth="1"/>
    <col min="3" max="3" width="11.140625" style="3" customWidth="1"/>
    <col min="4" max="4" width="9.28515625" style="3" customWidth="1"/>
    <col min="5" max="5" width="0.140625" style="3" hidden="1" customWidth="1"/>
    <col min="6" max="6" width="9.140625" style="3" hidden="1" customWidth="1"/>
    <col min="7" max="7" width="22.85546875" style="10" customWidth="1"/>
    <col min="8" max="8" width="10.85546875" style="3" customWidth="1"/>
    <col min="9" max="9" width="11.5703125" style="3" customWidth="1"/>
    <col min="10" max="10" width="0.140625" style="3" hidden="1" customWidth="1"/>
    <col min="11" max="11" width="23.85546875" style="3" customWidth="1"/>
    <col min="12" max="12" width="12.7109375" style="3" customWidth="1"/>
    <col min="13" max="13" width="13.85546875" style="3" customWidth="1"/>
    <col min="14" max="14" width="9.140625" style="3" hidden="1" customWidth="1"/>
    <col min="15" max="15" width="19.42578125" style="3" customWidth="1"/>
    <col min="16" max="16" width="11.5703125" style="3" customWidth="1"/>
    <col min="17" max="17" width="15.7109375" style="3" customWidth="1"/>
    <col min="18" max="19" width="15.28515625" style="3" hidden="1" customWidth="1"/>
    <col min="20" max="20" width="14.28515625" style="3" customWidth="1"/>
    <col min="21" max="21" width="13.7109375" style="3" customWidth="1"/>
    <col min="22" max="22" width="12" style="3" customWidth="1"/>
    <col min="23" max="23" width="13.42578125" style="3" customWidth="1"/>
    <col min="24" max="25" width="11.140625" style="3" customWidth="1"/>
    <col min="26" max="26" width="11.140625" customWidth="1"/>
  </cols>
  <sheetData>
    <row r="1" spans="1:26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s="44" customFormat="1" ht="20.25" customHeight="1">
      <c r="A2" s="169" t="s">
        <v>322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s="50" customFormat="1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s="50" customFormat="1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s="50" customFormat="1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s="44" customFormat="1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85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4337.4057700000003</v>
      </c>
      <c r="S7" s="179">
        <f t="shared" si="0"/>
        <v>3782.8088199999997</v>
      </c>
      <c r="T7" s="179">
        <f t="shared" si="0"/>
        <v>4230.2000000000007</v>
      </c>
      <c r="U7" s="179">
        <f t="shared" ref="U7:Y7" si="1">SUM(U8,U55,U60,U63)</f>
        <v>3676.9</v>
      </c>
      <c r="V7" s="179">
        <f t="shared" ref="V7:X7" si="2">SUM(V8,V55,V60,V63)</f>
        <v>5394.5</v>
      </c>
      <c r="W7" s="179">
        <f t="shared" si="2"/>
        <v>7346.43</v>
      </c>
      <c r="X7" s="179">
        <f t="shared" si="2"/>
        <v>7713.7515000000003</v>
      </c>
      <c r="Y7" s="179">
        <f t="shared" si="1"/>
        <v>8099.4390750000002</v>
      </c>
      <c r="Z7" s="160"/>
    </row>
    <row r="8" spans="1:26" ht="170.2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3838.95577</v>
      </c>
      <c r="S8" s="179">
        <f t="shared" si="3"/>
        <v>3284.3588199999999</v>
      </c>
      <c r="T8" s="179">
        <f t="shared" si="3"/>
        <v>3906</v>
      </c>
      <c r="U8" s="179">
        <f t="shared" ref="U8:Y8" si="4">SUM(U9:U54)</f>
        <v>3352.7000000000003</v>
      </c>
      <c r="V8" s="179">
        <f t="shared" ref="V8:X8" si="5">SUM(V9:V54)</f>
        <v>4796.3999999999996</v>
      </c>
      <c r="W8" s="179">
        <f t="shared" si="5"/>
        <v>5036.22</v>
      </c>
      <c r="X8" s="179">
        <f t="shared" si="5"/>
        <v>5288.0309999999999</v>
      </c>
      <c r="Y8" s="179">
        <f t="shared" si="4"/>
        <v>5552.4325500000004</v>
      </c>
      <c r="Z8" s="160"/>
    </row>
    <row r="9" spans="1:26" ht="129.75" customHeight="1">
      <c r="A9" s="267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394</v>
      </c>
      <c r="P9" s="186" t="s">
        <v>349</v>
      </c>
      <c r="Q9" s="187" t="s">
        <v>365</v>
      </c>
      <c r="R9" s="179">
        <v>922.9</v>
      </c>
      <c r="S9" s="188">
        <v>866.78549999999996</v>
      </c>
      <c r="T9" s="179">
        <v>778.9</v>
      </c>
      <c r="U9" s="188">
        <v>750.4</v>
      </c>
      <c r="V9" s="179">
        <v>764.5</v>
      </c>
      <c r="W9" s="179">
        <f t="shared" ref="W9:Y10" si="6">V9*1.05</f>
        <v>802.72500000000002</v>
      </c>
      <c r="X9" s="179">
        <f t="shared" si="6"/>
        <v>842.86125000000004</v>
      </c>
      <c r="Y9" s="179">
        <f t="shared" si="6"/>
        <v>885.00431250000008</v>
      </c>
      <c r="Z9" s="160"/>
    </row>
    <row r="10" spans="1:26" ht="146.25" customHeight="1">
      <c r="A10" s="268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394</v>
      </c>
      <c r="P10" s="186" t="s">
        <v>349</v>
      </c>
      <c r="Q10" s="187" t="s">
        <v>365</v>
      </c>
      <c r="R10" s="179"/>
      <c r="S10" s="188"/>
      <c r="T10" s="179">
        <v>18.600000000000001</v>
      </c>
      <c r="U10" s="188">
        <v>0</v>
      </c>
      <c r="V10" s="179">
        <v>20</v>
      </c>
      <c r="W10" s="179">
        <f t="shared" si="6"/>
        <v>21</v>
      </c>
      <c r="X10" s="179">
        <f t="shared" si="6"/>
        <v>22.05</v>
      </c>
      <c r="Y10" s="179">
        <f t="shared" si="6"/>
        <v>23.152500000000003</v>
      </c>
      <c r="Z10" s="160"/>
    </row>
    <row r="11" spans="1:26" ht="139.5" hidden="1" customHeight="1">
      <c r="A11" s="270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394</v>
      </c>
      <c r="P11" s="181"/>
      <c r="Q11" s="187" t="s">
        <v>365</v>
      </c>
      <c r="R11" s="179">
        <v>25</v>
      </c>
      <c r="S11" s="188"/>
      <c r="T11" s="179"/>
      <c r="U11" s="188"/>
      <c r="V11" s="179"/>
      <c r="W11" s="179"/>
      <c r="X11" s="179"/>
      <c r="Y11" s="179"/>
      <c r="Z11" s="160"/>
    </row>
    <row r="12" spans="1:26" ht="51" hidden="1">
      <c r="A12" s="152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7" t="s">
        <v>365</v>
      </c>
      <c r="R12" s="179"/>
      <c r="S12" s="179"/>
      <c r="T12" s="179"/>
      <c r="U12" s="179"/>
      <c r="V12" s="179"/>
      <c r="W12" s="179"/>
      <c r="X12" s="179"/>
      <c r="Y12" s="179"/>
      <c r="Z12" s="160"/>
    </row>
    <row r="13" spans="1:26" ht="409.5" hidden="1">
      <c r="A13" s="152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7" t="s">
        <v>365</v>
      </c>
      <c r="R13" s="179"/>
      <c r="S13" s="179"/>
      <c r="T13" s="179"/>
      <c r="U13" s="179"/>
      <c r="V13" s="179"/>
      <c r="W13" s="179"/>
      <c r="X13" s="179"/>
      <c r="Y13" s="179"/>
      <c r="Z13" s="160"/>
    </row>
    <row r="14" spans="1:26" ht="317.25" hidden="1" customHeight="1">
      <c r="A14" s="152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394</v>
      </c>
      <c r="P14" s="181" t="s">
        <v>360</v>
      </c>
      <c r="Q14" s="187" t="s">
        <v>365</v>
      </c>
      <c r="R14" s="179">
        <v>58.86</v>
      </c>
      <c r="S14" s="179">
        <v>58.86</v>
      </c>
      <c r="T14" s="179"/>
      <c r="U14" s="179"/>
      <c r="V14" s="179"/>
      <c r="W14" s="179"/>
      <c r="X14" s="179"/>
      <c r="Y14" s="179"/>
      <c r="Z14" s="160"/>
    </row>
    <row r="15" spans="1:26" ht="293.25" hidden="1">
      <c r="A15" s="152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7" t="s">
        <v>365</v>
      </c>
      <c r="R15" s="179"/>
      <c r="S15" s="179"/>
      <c r="T15" s="179"/>
      <c r="U15" s="179"/>
      <c r="V15" s="179"/>
      <c r="W15" s="179"/>
      <c r="X15" s="179"/>
      <c r="Y15" s="179"/>
      <c r="Z15" s="160"/>
    </row>
    <row r="16" spans="1:26" ht="229.5" hidden="1">
      <c r="A16" s="152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7" t="s">
        <v>365</v>
      </c>
      <c r="R16" s="179"/>
      <c r="S16" s="179"/>
      <c r="T16" s="179"/>
      <c r="U16" s="179"/>
      <c r="V16" s="179"/>
      <c r="W16" s="179"/>
      <c r="X16" s="179"/>
      <c r="Y16" s="179"/>
      <c r="Z16" s="160"/>
    </row>
    <row r="17" spans="1:26" ht="255" hidden="1">
      <c r="A17" s="152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7" t="s">
        <v>365</v>
      </c>
      <c r="R17" s="179"/>
      <c r="S17" s="179"/>
      <c r="T17" s="179"/>
      <c r="U17" s="179"/>
      <c r="V17" s="179"/>
      <c r="W17" s="179"/>
      <c r="X17" s="179"/>
      <c r="Y17" s="179"/>
      <c r="Z17" s="160"/>
    </row>
    <row r="18" spans="1:26" ht="61.5" hidden="1" customHeight="1">
      <c r="A18" s="152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7" t="s">
        <v>365</v>
      </c>
      <c r="R18" s="179"/>
      <c r="S18" s="179"/>
      <c r="T18" s="179"/>
      <c r="U18" s="179"/>
      <c r="V18" s="179"/>
      <c r="W18" s="179"/>
      <c r="X18" s="179"/>
      <c r="Y18" s="179"/>
      <c r="Z18" s="160"/>
    </row>
    <row r="19" spans="1:26" ht="89.25" hidden="1">
      <c r="A19" s="152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7" t="s">
        <v>365</v>
      </c>
      <c r="R19" s="179"/>
      <c r="S19" s="179"/>
      <c r="T19" s="179"/>
      <c r="U19" s="179"/>
      <c r="V19" s="179"/>
      <c r="W19" s="179"/>
      <c r="X19" s="179"/>
      <c r="Y19" s="179"/>
      <c r="Z19" s="160"/>
    </row>
    <row r="20" spans="1:26" ht="127.5" hidden="1">
      <c r="A20" s="152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7" t="s">
        <v>365</v>
      </c>
      <c r="R20" s="179"/>
      <c r="S20" s="179"/>
      <c r="T20" s="179"/>
      <c r="U20" s="179"/>
      <c r="V20" s="179"/>
      <c r="W20" s="179"/>
      <c r="X20" s="179"/>
      <c r="Y20" s="179"/>
      <c r="Z20" s="160"/>
    </row>
    <row r="21" spans="1:26" ht="72.75" customHeight="1">
      <c r="A21" s="267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93" t="s">
        <v>41</v>
      </c>
      <c r="H21" s="194" t="s">
        <v>75</v>
      </c>
      <c r="I21" s="194" t="s">
        <v>76</v>
      </c>
      <c r="J21" s="181"/>
      <c r="K21" s="195" t="s">
        <v>44</v>
      </c>
      <c r="L21" s="194" t="s">
        <v>77</v>
      </c>
      <c r="M21" s="194" t="s">
        <v>43</v>
      </c>
      <c r="N21" s="181"/>
      <c r="O21" s="195" t="s">
        <v>394</v>
      </c>
      <c r="P21" s="190" t="s">
        <v>347</v>
      </c>
      <c r="Q21" s="187" t="s">
        <v>365</v>
      </c>
      <c r="R21" s="179"/>
      <c r="S21" s="179"/>
      <c r="T21" s="179">
        <v>0</v>
      </c>
      <c r="U21" s="179">
        <v>0</v>
      </c>
      <c r="V21" s="179">
        <v>200</v>
      </c>
      <c r="W21" s="179">
        <f t="shared" ref="W21:Y24" si="7">V21*1.05</f>
        <v>210</v>
      </c>
      <c r="X21" s="179">
        <f t="shared" ref="X21:Y22" si="8">W21*1.05</f>
        <v>220.5</v>
      </c>
      <c r="Y21" s="179">
        <f t="shared" si="8"/>
        <v>231.52500000000001</v>
      </c>
      <c r="Z21" s="160"/>
    </row>
    <row r="22" spans="1:26" ht="73.5" customHeight="1">
      <c r="A22" s="270"/>
      <c r="B22" s="192"/>
      <c r="C22" s="143"/>
      <c r="D22" s="180" t="s">
        <v>267</v>
      </c>
      <c r="E22" s="178"/>
      <c r="F22" s="178"/>
      <c r="G22" s="197"/>
      <c r="H22" s="198"/>
      <c r="I22" s="198"/>
      <c r="J22" s="181"/>
      <c r="K22" s="199"/>
      <c r="L22" s="198"/>
      <c r="M22" s="198"/>
      <c r="N22" s="181"/>
      <c r="O22" s="199"/>
      <c r="P22" s="190" t="s">
        <v>346</v>
      </c>
      <c r="Q22" s="187" t="s">
        <v>365</v>
      </c>
      <c r="R22" s="179">
        <v>50.356000000000002</v>
      </c>
      <c r="S22" s="179">
        <v>50.356000000000002</v>
      </c>
      <c r="T22" s="179">
        <v>0</v>
      </c>
      <c r="U22" s="179">
        <v>0</v>
      </c>
      <c r="V22" s="179">
        <v>0</v>
      </c>
      <c r="W22" s="179">
        <f t="shared" si="7"/>
        <v>0</v>
      </c>
      <c r="X22" s="179">
        <f t="shared" si="8"/>
        <v>0</v>
      </c>
      <c r="Y22" s="179">
        <f t="shared" si="8"/>
        <v>0</v>
      </c>
      <c r="Z22" s="160"/>
    </row>
    <row r="23" spans="1:26" ht="124.5" customHeight="1">
      <c r="A23" s="267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89" t="s">
        <v>41</v>
      </c>
      <c r="H23" s="190" t="s">
        <v>80</v>
      </c>
      <c r="I23" s="190" t="s">
        <v>76</v>
      </c>
      <c r="J23" s="181"/>
      <c r="K23" s="181" t="s">
        <v>44</v>
      </c>
      <c r="L23" s="190" t="s">
        <v>81</v>
      </c>
      <c r="M23" s="190" t="s">
        <v>43</v>
      </c>
      <c r="N23" s="181"/>
      <c r="O23" s="181" t="s">
        <v>394</v>
      </c>
      <c r="P23" s="190" t="s">
        <v>348</v>
      </c>
      <c r="Q23" s="196" t="s">
        <v>245</v>
      </c>
      <c r="R23" s="179">
        <v>255.9</v>
      </c>
      <c r="S23" s="188">
        <v>192.185</v>
      </c>
      <c r="T23" s="179">
        <v>0</v>
      </c>
      <c r="U23" s="188">
        <v>0</v>
      </c>
      <c r="V23" s="179">
        <v>1112.5</v>
      </c>
      <c r="W23" s="179">
        <f t="shared" si="7"/>
        <v>1168.125</v>
      </c>
      <c r="X23" s="179">
        <f>W23*1.05</f>
        <v>1226.53125</v>
      </c>
      <c r="Y23" s="179">
        <f>X23*1.05</f>
        <v>1287.8578125000001</v>
      </c>
      <c r="Z23" s="160"/>
    </row>
    <row r="24" spans="1:26" ht="132.75" customHeight="1">
      <c r="A24" s="270"/>
      <c r="B24" s="192"/>
      <c r="C24" s="143"/>
      <c r="D24" s="180" t="s">
        <v>150</v>
      </c>
      <c r="E24" s="178"/>
      <c r="F24" s="178"/>
      <c r="G24" s="189" t="s">
        <v>41</v>
      </c>
      <c r="H24" s="190" t="s">
        <v>301</v>
      </c>
      <c r="I24" s="190"/>
      <c r="J24" s="181"/>
      <c r="K24" s="181"/>
      <c r="L24" s="190"/>
      <c r="M24" s="190"/>
      <c r="N24" s="181"/>
      <c r="O24" s="181" t="s">
        <v>394</v>
      </c>
      <c r="P24" s="190" t="s">
        <v>348</v>
      </c>
      <c r="Q24" s="187" t="s">
        <v>365</v>
      </c>
      <c r="R24" s="179">
        <v>531.20000000000005</v>
      </c>
      <c r="S24" s="269">
        <v>531.20000000000005</v>
      </c>
      <c r="T24" s="179">
        <v>532.6</v>
      </c>
      <c r="U24" s="269">
        <v>532.6</v>
      </c>
      <c r="V24" s="179">
        <v>0</v>
      </c>
      <c r="W24" s="179">
        <f t="shared" si="7"/>
        <v>0</v>
      </c>
      <c r="X24" s="179">
        <f t="shared" si="7"/>
        <v>0</v>
      </c>
      <c r="Y24" s="179">
        <f t="shared" si="7"/>
        <v>0</v>
      </c>
      <c r="Z24" s="160"/>
    </row>
    <row r="25" spans="1:26" ht="174.75" hidden="1" customHeight="1">
      <c r="A25" s="152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394</v>
      </c>
      <c r="P25" s="190" t="s">
        <v>350</v>
      </c>
      <c r="Q25" s="187" t="s">
        <v>365</v>
      </c>
      <c r="R25" s="179"/>
      <c r="S25" s="179"/>
      <c r="T25" s="179"/>
      <c r="U25" s="179"/>
      <c r="V25" s="179"/>
      <c r="W25" s="179"/>
      <c r="X25" s="179"/>
      <c r="Y25" s="179"/>
      <c r="Z25" s="160"/>
    </row>
    <row r="26" spans="1:26" ht="79.5" hidden="1" customHeight="1">
      <c r="A26" s="152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60"/>
    </row>
    <row r="27" spans="1:26" ht="178.5" hidden="1">
      <c r="A27" s="152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60"/>
    </row>
    <row r="28" spans="1:26" ht="114.75" hidden="1">
      <c r="A28" s="152" t="s">
        <v>93</v>
      </c>
      <c r="B28" s="163" t="s">
        <v>94</v>
      </c>
      <c r="C28" s="105" t="s">
        <v>95</v>
      </c>
      <c r="D28" s="180"/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 t="s">
        <v>394</v>
      </c>
      <c r="P28" s="190" t="s">
        <v>351</v>
      </c>
      <c r="Q28" s="187" t="s">
        <v>365</v>
      </c>
      <c r="R28" s="179"/>
      <c r="S28" s="179"/>
      <c r="T28" s="179"/>
      <c r="U28" s="179"/>
      <c r="V28" s="179"/>
      <c r="W28" s="179"/>
      <c r="X28" s="179"/>
      <c r="Y28" s="179"/>
      <c r="Z28" s="160"/>
    </row>
    <row r="29" spans="1:26" ht="180" customHeight="1">
      <c r="A29" s="152" t="s">
        <v>96</v>
      </c>
      <c r="B29" s="163" t="s">
        <v>97</v>
      </c>
      <c r="C29" s="105" t="s">
        <v>98</v>
      </c>
      <c r="D29" s="180" t="s">
        <v>262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394</v>
      </c>
      <c r="P29" s="190" t="s">
        <v>352</v>
      </c>
      <c r="Q29" s="187" t="s">
        <v>365</v>
      </c>
      <c r="R29" s="179">
        <v>21.4</v>
      </c>
      <c r="S29" s="179">
        <v>4.3940000000000001</v>
      </c>
      <c r="T29" s="179">
        <v>37.299999999999997</v>
      </c>
      <c r="U29" s="179">
        <v>1.4</v>
      </c>
      <c r="V29" s="179">
        <v>83.4</v>
      </c>
      <c r="W29" s="179">
        <f>V29*1.05</f>
        <v>87.570000000000007</v>
      </c>
      <c r="X29" s="179">
        <f>W29*1.05</f>
        <v>91.94850000000001</v>
      </c>
      <c r="Y29" s="179">
        <f>X29*1.05</f>
        <v>96.545925000000011</v>
      </c>
      <c r="Z29" s="160"/>
    </row>
    <row r="30" spans="1:26" ht="153" hidden="1">
      <c r="A30" s="152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60"/>
    </row>
    <row r="31" spans="1:26" ht="186.75" customHeight="1">
      <c r="A31" s="152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394</v>
      </c>
      <c r="P31" s="190" t="s">
        <v>353</v>
      </c>
      <c r="Q31" s="187" t="s">
        <v>365</v>
      </c>
      <c r="R31" s="179">
        <v>411.03152</v>
      </c>
      <c r="S31" s="179">
        <v>400.28895</v>
      </c>
      <c r="T31" s="179">
        <v>633.1</v>
      </c>
      <c r="U31" s="179">
        <v>583.1</v>
      </c>
      <c r="V31" s="179">
        <v>562.20000000000005</v>
      </c>
      <c r="W31" s="179">
        <f t="shared" ref="W31:Y32" si="9">V31*1.05</f>
        <v>590.31000000000006</v>
      </c>
      <c r="X31" s="179">
        <f t="shared" si="9"/>
        <v>619.82550000000003</v>
      </c>
      <c r="Y31" s="179">
        <f t="shared" si="9"/>
        <v>650.81677500000001</v>
      </c>
      <c r="Z31" s="160"/>
    </row>
    <row r="32" spans="1:26" ht="138.75" customHeight="1">
      <c r="A32" s="152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394</v>
      </c>
      <c r="P32" s="190" t="s">
        <v>354</v>
      </c>
      <c r="Q32" s="187" t="s">
        <v>365</v>
      </c>
      <c r="R32" s="179">
        <v>967.50424999999996</v>
      </c>
      <c r="S32" s="179">
        <v>673.07888000000003</v>
      </c>
      <c r="T32" s="179">
        <v>1072.4000000000001</v>
      </c>
      <c r="U32" s="179">
        <v>968.3</v>
      </c>
      <c r="V32" s="179">
        <v>982.7</v>
      </c>
      <c r="W32" s="179">
        <f t="shared" si="9"/>
        <v>1031.835</v>
      </c>
      <c r="X32" s="179">
        <f t="shared" si="9"/>
        <v>1083.4267500000001</v>
      </c>
      <c r="Y32" s="179">
        <f t="shared" si="9"/>
        <v>1137.5980875000002</v>
      </c>
      <c r="Z32" s="160"/>
    </row>
    <row r="33" spans="1:26" ht="162.75" customHeight="1">
      <c r="A33" s="152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394</v>
      </c>
      <c r="P33" s="190" t="s">
        <v>355</v>
      </c>
      <c r="Q33" s="187" t="s">
        <v>365</v>
      </c>
      <c r="R33" s="179">
        <v>117.16</v>
      </c>
      <c r="S33" s="179">
        <v>116.35760999999999</v>
      </c>
      <c r="T33" s="179">
        <v>143.1</v>
      </c>
      <c r="U33" s="179">
        <v>142.9</v>
      </c>
      <c r="V33" s="179">
        <v>211.2</v>
      </c>
      <c r="W33" s="179">
        <f>V33*1.05</f>
        <v>221.76</v>
      </c>
      <c r="X33" s="179">
        <f>W33*1.05</f>
        <v>232.84800000000001</v>
      </c>
      <c r="Y33" s="179">
        <f>X33*1.05</f>
        <v>244.49040000000002</v>
      </c>
      <c r="Z33" s="160"/>
    </row>
    <row r="34" spans="1:26" ht="204" hidden="1">
      <c r="A34" s="152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 t="s">
        <v>394</v>
      </c>
      <c r="P34" s="181"/>
      <c r="Q34" s="187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97.25" customHeight="1">
      <c r="A35" s="271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244" t="s">
        <v>41</v>
      </c>
      <c r="H35" s="229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394</v>
      </c>
      <c r="P35" s="190" t="s">
        <v>356</v>
      </c>
      <c r="Q35" s="187" t="s">
        <v>365</v>
      </c>
      <c r="R35" s="179">
        <v>15</v>
      </c>
      <c r="S35" s="179">
        <v>11</v>
      </c>
      <c r="T35" s="179">
        <v>15</v>
      </c>
      <c r="U35" s="179">
        <v>15</v>
      </c>
      <c r="V35" s="179">
        <v>15</v>
      </c>
      <c r="W35" s="179">
        <f>V35*1.05</f>
        <v>15.75</v>
      </c>
      <c r="X35" s="179">
        <f>W35*1.05</f>
        <v>16.537500000000001</v>
      </c>
      <c r="Y35" s="179">
        <f>X35*1.05</f>
        <v>17.364375000000003</v>
      </c>
      <c r="Z35" s="160"/>
    </row>
    <row r="36" spans="1:26" ht="153" hidden="1">
      <c r="A36" s="152" t="s">
        <v>132</v>
      </c>
      <c r="B36" s="163" t="s">
        <v>133</v>
      </c>
      <c r="C36" s="105" t="s">
        <v>134</v>
      </c>
      <c r="D36" s="180"/>
      <c r="E36" s="178"/>
      <c r="F36" s="178"/>
      <c r="G36" s="244"/>
      <c r="H36" s="229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60"/>
    </row>
    <row r="37" spans="1:26" ht="178.5" hidden="1">
      <c r="A37" s="152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60"/>
    </row>
    <row r="38" spans="1:26" ht="51" hidden="1">
      <c r="A38" s="152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60"/>
    </row>
    <row r="39" spans="1:26" ht="63.75" hidden="1">
      <c r="A39" s="152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60"/>
    </row>
    <row r="40" spans="1:26" ht="206.25" customHeight="1">
      <c r="A40" s="152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394</v>
      </c>
      <c r="P40" s="190" t="s">
        <v>357</v>
      </c>
      <c r="Q40" s="187" t="s">
        <v>365</v>
      </c>
      <c r="R40" s="179">
        <v>303.54399999999998</v>
      </c>
      <c r="S40" s="179">
        <v>241.10598999999999</v>
      </c>
      <c r="T40" s="179">
        <v>415.4</v>
      </c>
      <c r="U40" s="179">
        <v>209.8</v>
      </c>
      <c r="V40" s="179">
        <v>544.5</v>
      </c>
      <c r="W40" s="179">
        <f t="shared" ref="W40:W42" si="10">V40*1.05</f>
        <v>571.72500000000002</v>
      </c>
      <c r="X40" s="179">
        <f t="shared" ref="X40:Y42" si="11">W40*1.05</f>
        <v>600.31125000000009</v>
      </c>
      <c r="Y40" s="179">
        <f t="shared" si="11"/>
        <v>630.32681250000007</v>
      </c>
      <c r="Z40" s="160"/>
    </row>
    <row r="41" spans="1:26" ht="408.75" customHeight="1">
      <c r="A41" s="152" t="s">
        <v>153</v>
      </c>
      <c r="B41" s="163" t="s">
        <v>373</v>
      </c>
      <c r="C41" s="105" t="s">
        <v>154</v>
      </c>
      <c r="D41" s="180" t="s">
        <v>227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394</v>
      </c>
      <c r="P41" s="190" t="s">
        <v>358</v>
      </c>
      <c r="Q41" s="187" t="s">
        <v>365</v>
      </c>
      <c r="R41" s="200">
        <v>29.1</v>
      </c>
      <c r="S41" s="179">
        <v>29</v>
      </c>
      <c r="T41" s="200">
        <v>57.6</v>
      </c>
      <c r="U41" s="179">
        <v>7.6</v>
      </c>
      <c r="V41" s="179">
        <v>96.4</v>
      </c>
      <c r="W41" s="179">
        <f t="shared" si="10"/>
        <v>101.22000000000001</v>
      </c>
      <c r="X41" s="179">
        <f t="shared" si="11"/>
        <v>106.28100000000002</v>
      </c>
      <c r="Y41" s="179">
        <f t="shared" si="11"/>
        <v>111.59505000000003</v>
      </c>
      <c r="Z41" s="160"/>
    </row>
    <row r="42" spans="1:26" ht="129" customHeight="1">
      <c r="A42" s="152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394</v>
      </c>
      <c r="P42" s="190" t="s">
        <v>359</v>
      </c>
      <c r="Q42" s="187" t="s">
        <v>365</v>
      </c>
      <c r="R42" s="179">
        <v>130</v>
      </c>
      <c r="S42" s="179">
        <v>109.74688999999999</v>
      </c>
      <c r="T42" s="179">
        <v>202</v>
      </c>
      <c r="U42" s="179">
        <v>141.6</v>
      </c>
      <c r="V42" s="179">
        <v>204</v>
      </c>
      <c r="W42" s="179">
        <f t="shared" si="10"/>
        <v>214.20000000000002</v>
      </c>
      <c r="X42" s="179">
        <f t="shared" si="11"/>
        <v>224.91000000000003</v>
      </c>
      <c r="Y42" s="179">
        <f t="shared" si="11"/>
        <v>236.15550000000005</v>
      </c>
      <c r="Z42" s="160"/>
    </row>
    <row r="43" spans="1:26" ht="45" customHeight="1">
      <c r="A43" s="152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60"/>
    </row>
    <row r="44" spans="1:26" ht="0.75" hidden="1" customHeight="1">
      <c r="A44" s="152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60"/>
    </row>
    <row r="45" spans="1:26" ht="153" hidden="1">
      <c r="A45" s="152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60"/>
    </row>
    <row r="46" spans="1:26" ht="153" hidden="1">
      <c r="A46" s="152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60"/>
    </row>
    <row r="47" spans="1:26" ht="140.25" hidden="1">
      <c r="A47" s="152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60"/>
    </row>
    <row r="48" spans="1:26" ht="153" hidden="1">
      <c r="A48" s="152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60"/>
    </row>
    <row r="49" spans="1:26" ht="140.25" hidden="1">
      <c r="A49" s="152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60"/>
    </row>
    <row r="50" spans="1:26" ht="140.25" hidden="1" customHeight="1">
      <c r="A50" s="152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60"/>
    </row>
    <row r="51" spans="1:26" ht="89.25" hidden="1">
      <c r="A51" s="152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60"/>
    </row>
    <row r="52" spans="1:26" ht="229.5" hidden="1">
      <c r="A52" s="152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60"/>
    </row>
    <row r="53" spans="1:26" ht="63.75" hidden="1">
      <c r="A53" s="152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60"/>
    </row>
    <row r="54" spans="1:26" ht="114.75" hidden="1">
      <c r="A54" s="152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60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2">SUM(R56:R59)</f>
        <v>390</v>
      </c>
      <c r="S55" s="179">
        <f t="shared" si="12"/>
        <v>390</v>
      </c>
      <c r="T55" s="179">
        <f t="shared" si="12"/>
        <v>210.6</v>
      </c>
      <c r="U55" s="179">
        <f t="shared" ref="U55:Y55" si="13">SUM(U56:U59)</f>
        <v>210.6</v>
      </c>
      <c r="V55" s="179">
        <f t="shared" ref="V55:X55" si="14">SUM(V56:V59)</f>
        <v>482.3</v>
      </c>
      <c r="W55" s="179">
        <f t="shared" si="14"/>
        <v>2188.62</v>
      </c>
      <c r="X55" s="179">
        <f t="shared" si="14"/>
        <v>2298.0509999999999</v>
      </c>
      <c r="Y55" s="179">
        <f t="shared" si="13"/>
        <v>2412.9535500000002</v>
      </c>
      <c r="Z55" s="160"/>
    </row>
    <row r="56" spans="1:26" ht="140.25" customHeight="1">
      <c r="A56" s="273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249</v>
      </c>
      <c r="P56" s="190" t="s">
        <v>350</v>
      </c>
      <c r="Q56" s="187" t="s">
        <v>365</v>
      </c>
      <c r="R56" s="179">
        <v>390</v>
      </c>
      <c r="S56" s="179">
        <v>390</v>
      </c>
      <c r="T56" s="179">
        <v>210.6</v>
      </c>
      <c r="U56" s="179">
        <v>210.6</v>
      </c>
      <c r="V56" s="179">
        <v>482.3</v>
      </c>
      <c r="W56" s="179">
        <f t="shared" ref="W56:Y56" si="15">SUM(W57:W58)</f>
        <v>972.72</v>
      </c>
      <c r="X56" s="179">
        <f t="shared" si="15"/>
        <v>1021.3560000000001</v>
      </c>
      <c r="Y56" s="179">
        <f t="shared" si="15"/>
        <v>1072.4238</v>
      </c>
      <c r="Z56" s="160"/>
    </row>
    <row r="57" spans="1:26" ht="9" hidden="1" customHeight="1">
      <c r="A57" s="273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>
        <f t="shared" ref="W57:Y57" si="16">SUM(W58:W59)</f>
        <v>607.95000000000005</v>
      </c>
      <c r="X57" s="179">
        <f t="shared" si="16"/>
        <v>638.34750000000008</v>
      </c>
      <c r="Y57" s="179">
        <f t="shared" si="16"/>
        <v>670.26487500000007</v>
      </c>
      <c r="Z57" s="160"/>
    </row>
    <row r="58" spans="1:26" ht="127.5" hidden="1">
      <c r="A58" s="273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/>
      <c r="P58" s="190" t="s">
        <v>361</v>
      </c>
      <c r="Q58" s="187" t="s">
        <v>365</v>
      </c>
      <c r="R58" s="179"/>
      <c r="S58" s="179"/>
      <c r="T58" s="179"/>
      <c r="U58" s="179"/>
      <c r="V58" s="179"/>
      <c r="W58" s="179">
        <f t="shared" ref="W58:Y58" si="17">SUM(W59:W60)</f>
        <v>364.77</v>
      </c>
      <c r="X58" s="179">
        <f t="shared" si="17"/>
        <v>383.00850000000003</v>
      </c>
      <c r="Y58" s="179">
        <f t="shared" si="17"/>
        <v>402.15892500000007</v>
      </c>
      <c r="Z58" s="160"/>
    </row>
    <row r="59" spans="1:26" ht="178.5" hidden="1">
      <c r="A59" s="152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>
        <f t="shared" ref="W59:Y59" si="18">SUM(W60:W61)</f>
        <v>243.18</v>
      </c>
      <c r="X59" s="179">
        <f t="shared" si="18"/>
        <v>255.33900000000003</v>
      </c>
      <c r="Y59" s="179">
        <f t="shared" si="18"/>
        <v>268.10595000000006</v>
      </c>
      <c r="Z59" s="160"/>
    </row>
    <row r="60" spans="1:26" ht="195.7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9">SUM(R61:R62)</f>
        <v>108.45</v>
      </c>
      <c r="S60" s="179">
        <f t="shared" si="19"/>
        <v>108.45</v>
      </c>
      <c r="T60" s="179">
        <f t="shared" si="19"/>
        <v>113.6</v>
      </c>
      <c r="U60" s="179">
        <f t="shared" ref="U60:Y60" si="20">SUM(U61:U62)</f>
        <v>113.6</v>
      </c>
      <c r="V60" s="179">
        <f t="shared" ref="V60:X60" si="21">SUM(V61:V62)</f>
        <v>115.8</v>
      </c>
      <c r="W60" s="179">
        <f t="shared" si="21"/>
        <v>121.59</v>
      </c>
      <c r="X60" s="179">
        <f t="shared" si="21"/>
        <v>127.66950000000001</v>
      </c>
      <c r="Y60" s="179">
        <f t="shared" si="20"/>
        <v>134.05297500000003</v>
      </c>
      <c r="Z60" s="160"/>
    </row>
    <row r="61" spans="1:26" ht="137.25" customHeight="1">
      <c r="A61" s="274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249</v>
      </c>
      <c r="P61" s="181"/>
      <c r="Q61" s="187" t="s">
        <v>366</v>
      </c>
      <c r="R61" s="179">
        <v>108.45</v>
      </c>
      <c r="S61" s="179">
        <v>108.45</v>
      </c>
      <c r="T61" s="179">
        <v>113.6</v>
      </c>
      <c r="U61" s="179">
        <v>113.6</v>
      </c>
      <c r="V61" s="179">
        <v>115.8</v>
      </c>
      <c r="W61" s="179">
        <f>V61*1.05</f>
        <v>121.59</v>
      </c>
      <c r="X61" s="179">
        <f>W61*1.05</f>
        <v>127.66950000000001</v>
      </c>
      <c r="Y61" s="179">
        <f>X61*1.05</f>
        <v>134.05297500000003</v>
      </c>
      <c r="Z61" s="160"/>
    </row>
    <row r="62" spans="1:26" ht="25.5">
      <c r="A62" s="274" t="s">
        <v>327</v>
      </c>
      <c r="B62" s="163" t="s">
        <v>217</v>
      </c>
      <c r="C62" s="105"/>
      <c r="D62" s="180"/>
      <c r="E62" s="178"/>
      <c r="F62" s="178"/>
      <c r="G62" s="189"/>
      <c r="H62" s="190"/>
      <c r="I62" s="190"/>
      <c r="J62" s="181"/>
      <c r="K62" s="181"/>
      <c r="L62" s="190"/>
      <c r="M62" s="190"/>
      <c r="N62" s="181"/>
      <c r="O62" s="181"/>
      <c r="P62" s="181"/>
      <c r="Q62" s="187"/>
      <c r="R62" s="179"/>
      <c r="S62" s="179"/>
      <c r="T62" s="179"/>
      <c r="U62" s="179"/>
      <c r="V62" s="179"/>
      <c r="W62" s="179"/>
      <c r="X62" s="179"/>
      <c r="Y62" s="179"/>
      <c r="Z62" s="160"/>
    </row>
    <row r="63" spans="1:26" ht="174" customHeight="1">
      <c r="A63" s="152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S65</f>
        <v>0</v>
      </c>
      <c r="T63" s="179">
        <v>0</v>
      </c>
      <c r="U63" s="179">
        <f>U65</f>
        <v>0</v>
      </c>
      <c r="V63" s="179">
        <v>0</v>
      </c>
      <c r="W63" s="179">
        <v>0</v>
      </c>
      <c r="X63" s="179">
        <v>0</v>
      </c>
      <c r="Y63" s="179">
        <v>0</v>
      </c>
      <c r="Z63" s="160"/>
    </row>
    <row r="64" spans="1:26" ht="129.75" hidden="1" customHeight="1">
      <c r="A64" s="152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249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60"/>
    </row>
    <row r="65" spans="1:27" ht="66" hidden="1" customHeight="1">
      <c r="A65" s="273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81"/>
      <c r="O65" s="181" t="s">
        <v>249</v>
      </c>
      <c r="P65" s="181"/>
      <c r="Q65" s="187" t="s">
        <v>366</v>
      </c>
      <c r="R65" s="179"/>
      <c r="S65" s="179"/>
      <c r="T65" s="179"/>
      <c r="U65" s="179"/>
      <c r="V65" s="179"/>
      <c r="W65" s="179"/>
      <c r="X65" s="179"/>
      <c r="Y65" s="179"/>
      <c r="Z65" s="160"/>
    </row>
    <row r="66" spans="1:27" ht="36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211">
        <f t="shared" ref="R66:T66" si="22">SUM(R8,R55,R60,R63)</f>
        <v>4337.4057700000003</v>
      </c>
      <c r="S66" s="211">
        <f t="shared" si="22"/>
        <v>3782.8088199999997</v>
      </c>
      <c r="T66" s="211">
        <f t="shared" si="22"/>
        <v>4230.2000000000007</v>
      </c>
      <c r="U66" s="211">
        <f t="shared" ref="U66:Y66" si="23">SUM(U8,U55,U60,U63)</f>
        <v>3676.9</v>
      </c>
      <c r="V66" s="211">
        <f t="shared" ref="V66:X66" si="24">SUM(V8,V55,V60,V63)</f>
        <v>5394.5</v>
      </c>
      <c r="W66" s="211">
        <f t="shared" si="24"/>
        <v>7346.43</v>
      </c>
      <c r="X66" s="211">
        <f t="shared" si="24"/>
        <v>7713.7515000000003</v>
      </c>
      <c r="Y66" s="211">
        <f t="shared" si="23"/>
        <v>8099.4390750000002</v>
      </c>
      <c r="Z66" s="211"/>
    </row>
    <row r="67" spans="1:27" hidden="1">
      <c r="A67" s="288"/>
      <c r="B67" s="163"/>
      <c r="C67" s="105"/>
      <c r="D67" s="180"/>
      <c r="E67" s="178"/>
      <c r="F67" s="178"/>
      <c r="G67" s="212"/>
      <c r="H67" s="213"/>
      <c r="I67" s="213"/>
      <c r="J67" s="213"/>
      <c r="K67" s="213"/>
      <c r="L67" s="213"/>
      <c r="M67" s="213"/>
      <c r="N67" s="178"/>
      <c r="O67" s="178"/>
      <c r="P67" s="178"/>
      <c r="Q67" s="178"/>
      <c r="R67" s="178"/>
      <c r="S67" s="178"/>
      <c r="T67" s="178"/>
      <c r="U67" s="178"/>
      <c r="V67" s="214"/>
      <c r="W67" s="214"/>
      <c r="X67" s="214"/>
      <c r="Y67" s="214"/>
      <c r="Z67" s="289"/>
    </row>
    <row r="68" spans="1:27" hidden="1">
      <c r="A68" s="280"/>
      <c r="B68" s="216"/>
      <c r="C68" s="160"/>
      <c r="D68" s="24"/>
      <c r="E68" s="160"/>
      <c r="F68" s="160"/>
      <c r="G68" s="208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289"/>
    </row>
    <row r="69" spans="1:27" hidden="1">
      <c r="A69" s="280"/>
      <c r="B69" s="216"/>
      <c r="C69" s="160"/>
      <c r="D69" s="24"/>
      <c r="E69" s="160"/>
      <c r="F69" s="160"/>
      <c r="G69" s="178"/>
      <c r="H69" s="178"/>
      <c r="I69" s="178"/>
      <c r="J69" s="178"/>
      <c r="K69" s="178"/>
      <c r="L69" s="178"/>
      <c r="M69" s="178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289"/>
    </row>
    <row r="70" spans="1:27" s="1" customFormat="1" ht="30.75" customHeight="1">
      <c r="A70" s="280"/>
      <c r="B70" s="164" t="s">
        <v>428</v>
      </c>
      <c r="C70" s="160"/>
      <c r="D70" s="215"/>
      <c r="E70" s="160"/>
      <c r="F70" s="160"/>
      <c r="G70" s="208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277">
        <v>509.96</v>
      </c>
      <c r="U70" s="277">
        <v>510</v>
      </c>
      <c r="V70" s="277">
        <v>0</v>
      </c>
      <c r="W70" s="277">
        <v>0</v>
      </c>
      <c r="X70" s="277">
        <v>0</v>
      </c>
      <c r="Y70" s="277">
        <v>0</v>
      </c>
      <c r="Z70" s="289"/>
    </row>
    <row r="71" spans="1:27" ht="69.75" customHeight="1">
      <c r="A71" s="280" t="s">
        <v>389</v>
      </c>
      <c r="B71" s="164" t="s">
        <v>430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202">
        <v>1104.2</v>
      </c>
      <c r="S71" s="202">
        <v>1104.2</v>
      </c>
      <c r="T71" s="246">
        <v>407.8</v>
      </c>
      <c r="U71" s="246">
        <v>407.8</v>
      </c>
      <c r="V71" s="246">
        <v>1131.2</v>
      </c>
      <c r="W71" s="246">
        <f>V71*1.1</f>
        <v>1244.3200000000002</v>
      </c>
      <c r="X71" s="246">
        <f>W71*1.1</f>
        <v>1368.7520000000002</v>
      </c>
      <c r="Y71" s="246">
        <f>X71*1.1</f>
        <v>1505.6272000000004</v>
      </c>
      <c r="Z71" s="202"/>
      <c r="AA71" s="19"/>
    </row>
    <row r="72" spans="1:27" ht="22.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7">
        <f t="shared" ref="R72:T72" si="25">R66+R67+R68+R69+R70+R71</f>
        <v>5441.6057700000001</v>
      </c>
      <c r="S72" s="217">
        <f t="shared" si="25"/>
        <v>4887.00882</v>
      </c>
      <c r="T72" s="218">
        <f t="shared" si="25"/>
        <v>5147.9600000000009</v>
      </c>
      <c r="U72" s="218">
        <f t="shared" ref="U72:Y72" si="26">U66+U67+U68+U69+U70+U71</f>
        <v>4594.7</v>
      </c>
      <c r="V72" s="218">
        <f t="shared" ref="V72:X72" si="27">V66+V67+V68+V69+V70+V71</f>
        <v>6525.7</v>
      </c>
      <c r="W72" s="218">
        <f t="shared" si="27"/>
        <v>8590.75</v>
      </c>
      <c r="X72" s="218">
        <f t="shared" si="27"/>
        <v>9082.5035000000007</v>
      </c>
      <c r="Y72" s="218">
        <f t="shared" si="26"/>
        <v>9605.066275000001</v>
      </c>
      <c r="Z72" s="217"/>
      <c r="AA72" s="21"/>
    </row>
    <row r="73" spans="1:27">
      <c r="A73" s="151"/>
      <c r="B73" s="151"/>
      <c r="C73" s="151"/>
      <c r="D73" s="151"/>
      <c r="E73" s="151"/>
      <c r="F73" s="151"/>
      <c r="G73" s="16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7" s="44" customFormat="1" ht="24" customHeight="1">
      <c r="A74" s="151"/>
      <c r="B74" s="151"/>
      <c r="C74" s="151"/>
      <c r="D74" s="151"/>
      <c r="E74" s="151"/>
      <c r="F74" s="151"/>
      <c r="G74" s="161"/>
      <c r="H74" s="151"/>
      <c r="I74" s="151"/>
      <c r="J74" s="151"/>
      <c r="K74" s="151"/>
      <c r="L74" s="151"/>
      <c r="M74" s="151"/>
      <c r="N74" s="151"/>
      <c r="O74" s="151"/>
      <c r="P74" s="151"/>
      <c r="Q74" s="220" t="s">
        <v>210</v>
      </c>
      <c r="R74" s="220"/>
      <c r="S74" s="220"/>
      <c r="T74" s="220"/>
      <c r="U74" s="220"/>
      <c r="V74" s="151"/>
      <c r="W74" s="151"/>
      <c r="X74" s="151" t="s">
        <v>209</v>
      </c>
      <c r="Y74" s="151"/>
      <c r="Z74" s="151"/>
    </row>
    <row r="75" spans="1:27" s="44" customFormat="1" ht="22.5" customHeight="1">
      <c r="A75" s="151"/>
      <c r="B75" s="220" t="s">
        <v>228</v>
      </c>
      <c r="C75" s="220"/>
      <c r="D75" s="220"/>
      <c r="E75" s="151"/>
      <c r="F75" s="151"/>
      <c r="G75" s="161"/>
      <c r="H75" s="151" t="s">
        <v>283</v>
      </c>
      <c r="I75" s="151"/>
      <c r="J75" s="151"/>
      <c r="K75" s="151"/>
      <c r="L75" s="151"/>
      <c r="M75" s="151"/>
      <c r="N75" s="151"/>
      <c r="O75" s="151"/>
      <c r="P75" s="151"/>
      <c r="Q75" s="219" t="s">
        <v>212</v>
      </c>
      <c r="R75" s="219"/>
      <c r="S75" s="219"/>
      <c r="T75" s="219"/>
      <c r="U75" s="219"/>
      <c r="V75" s="151"/>
      <c r="W75" s="151"/>
      <c r="X75" s="221"/>
      <c r="Y75" s="222" t="s">
        <v>279</v>
      </c>
      <c r="Z75" s="222"/>
    </row>
    <row r="76" spans="1:27">
      <c r="G76" s="9"/>
      <c r="H76" s="1"/>
      <c r="I76" s="1"/>
      <c r="J76" s="1"/>
      <c r="K76" s="1"/>
      <c r="L76" s="1"/>
      <c r="M76" s="1"/>
    </row>
    <row r="77" spans="1:27">
      <c r="G77" s="9"/>
      <c r="I77" s="1"/>
      <c r="J77" s="1"/>
      <c r="K77" s="1"/>
      <c r="L77" s="1"/>
      <c r="M77" s="1"/>
    </row>
  </sheetData>
  <mergeCells count="36">
    <mergeCell ref="A21:A22"/>
    <mergeCell ref="H35:H36"/>
    <mergeCell ref="I35:I36"/>
    <mergeCell ref="C21:C22"/>
    <mergeCell ref="Z3:Z5"/>
    <mergeCell ref="A23:A24"/>
    <mergeCell ref="B23:B24"/>
    <mergeCell ref="C23:C24"/>
    <mergeCell ref="G35:G36"/>
    <mergeCell ref="A9:A11"/>
    <mergeCell ref="F4:I4"/>
    <mergeCell ref="B21:B22"/>
    <mergeCell ref="B9:B11"/>
    <mergeCell ref="C9:C11"/>
    <mergeCell ref="A2:Y2"/>
    <mergeCell ref="A3:C5"/>
    <mergeCell ref="D3:D5"/>
    <mergeCell ref="E3:Q3"/>
    <mergeCell ref="E4:E5"/>
    <mergeCell ref="R3:Y3"/>
    <mergeCell ref="N4:Q4"/>
    <mergeCell ref="W4:W5"/>
    <mergeCell ref="J4:M4"/>
    <mergeCell ref="B75:D75"/>
    <mergeCell ref="Y75:Z75"/>
    <mergeCell ref="Q74:U74"/>
    <mergeCell ref="S4:U4"/>
    <mergeCell ref="V4:V5"/>
    <mergeCell ref="X4:Y4"/>
    <mergeCell ref="O21:O22"/>
    <mergeCell ref="G21:G22"/>
    <mergeCell ref="H21:H22"/>
    <mergeCell ref="I21:I22"/>
    <mergeCell ref="K21:K22"/>
    <mergeCell ref="L21:L22"/>
    <mergeCell ref="M21:M22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A78"/>
  <sheetViews>
    <sheetView view="pageBreakPreview" zoomScale="60" zoomScaleNormal="60" workbookViewId="0">
      <pane xSplit="8" ySplit="7" topLeftCell="I8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6" defaultRowHeight="8.25"/>
  <cols>
    <col min="1" max="1" width="6" style="110"/>
    <col min="2" max="2" width="26.5703125" style="110" customWidth="1"/>
    <col min="3" max="3" width="11.140625" style="110" customWidth="1"/>
    <col min="4" max="4" width="9.28515625" style="110" customWidth="1"/>
    <col min="5" max="6" width="6" style="110" hidden="1" customWidth="1"/>
    <col min="7" max="7" width="22.85546875" style="113" customWidth="1"/>
    <col min="8" max="8" width="10.85546875" style="110" customWidth="1"/>
    <col min="9" max="9" width="11.5703125" style="110" customWidth="1"/>
    <col min="10" max="10" width="6" style="110" hidden="1" customWidth="1"/>
    <col min="11" max="11" width="23.85546875" style="110" customWidth="1"/>
    <col min="12" max="12" width="12.7109375" style="110" customWidth="1"/>
    <col min="13" max="13" width="13.85546875" style="110" customWidth="1"/>
    <col min="14" max="14" width="6" style="110" hidden="1" customWidth="1"/>
    <col min="15" max="15" width="19.42578125" style="110" customWidth="1"/>
    <col min="16" max="16" width="11.5703125" style="110" customWidth="1"/>
    <col min="17" max="17" width="15.7109375" style="110" customWidth="1"/>
    <col min="18" max="18" width="7.42578125" style="110" hidden="1" customWidth="1"/>
    <col min="19" max="19" width="8.85546875" style="110" hidden="1" customWidth="1"/>
    <col min="20" max="20" width="14.28515625" style="110" customWidth="1"/>
    <col min="21" max="21" width="13.7109375" style="110" customWidth="1"/>
    <col min="22" max="22" width="12" style="110" customWidth="1"/>
    <col min="23" max="23" width="13.42578125" style="110" customWidth="1"/>
    <col min="24" max="26" width="11.140625" style="110" customWidth="1"/>
    <col min="27" max="16384" width="6" style="110"/>
  </cols>
  <sheetData>
    <row r="1" spans="1:26" ht="12.75">
      <c r="A1" s="151"/>
      <c r="B1" s="151"/>
      <c r="C1" s="151"/>
      <c r="D1" s="151"/>
      <c r="E1" s="151"/>
      <c r="F1" s="151"/>
      <c r="G1" s="167"/>
      <c r="H1" s="168"/>
      <c r="I1" s="168"/>
      <c r="J1" s="168"/>
      <c r="K1" s="168"/>
      <c r="L1" s="168"/>
      <c r="M1" s="168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0.25" customHeight="1">
      <c r="A2" s="169" t="s">
        <v>323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51"/>
    </row>
    <row r="3" spans="1:26" ht="31.5" customHeight="1">
      <c r="A3" s="170" t="s">
        <v>0</v>
      </c>
      <c r="B3" s="170"/>
      <c r="C3" s="170"/>
      <c r="D3" s="171" t="s">
        <v>1</v>
      </c>
      <c r="E3" s="170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3</v>
      </c>
      <c r="S3" s="170"/>
      <c r="T3" s="170"/>
      <c r="U3" s="170"/>
      <c r="V3" s="170"/>
      <c r="W3" s="170"/>
      <c r="X3" s="170"/>
      <c r="Y3" s="170"/>
      <c r="Z3" s="170" t="s">
        <v>368</v>
      </c>
    </row>
    <row r="4" spans="1:26" ht="44.25" customHeight="1">
      <c r="A4" s="170"/>
      <c r="B4" s="170"/>
      <c r="C4" s="170"/>
      <c r="D4" s="171"/>
      <c r="E4" s="170"/>
      <c r="F4" s="170" t="s">
        <v>4</v>
      </c>
      <c r="G4" s="170"/>
      <c r="H4" s="170"/>
      <c r="I4" s="170"/>
      <c r="J4" s="172" t="s">
        <v>5</v>
      </c>
      <c r="K4" s="173"/>
      <c r="L4" s="173"/>
      <c r="M4" s="174"/>
      <c r="N4" s="170" t="s">
        <v>6</v>
      </c>
      <c r="O4" s="170"/>
      <c r="P4" s="170"/>
      <c r="Q4" s="170"/>
      <c r="R4" s="175"/>
      <c r="S4" s="170" t="s">
        <v>7</v>
      </c>
      <c r="T4" s="170"/>
      <c r="U4" s="170"/>
      <c r="V4" s="170" t="s">
        <v>436</v>
      </c>
      <c r="W4" s="170" t="s">
        <v>437</v>
      </c>
      <c r="X4" s="170" t="s">
        <v>8</v>
      </c>
      <c r="Y4" s="170"/>
      <c r="Z4" s="170"/>
    </row>
    <row r="5" spans="1:26" ht="90.75" customHeight="1">
      <c r="A5" s="170"/>
      <c r="B5" s="170"/>
      <c r="C5" s="170"/>
      <c r="D5" s="171"/>
      <c r="E5" s="170"/>
      <c r="F5" s="85"/>
      <c r="G5" s="85" t="s">
        <v>9</v>
      </c>
      <c r="H5" s="85" t="s">
        <v>10</v>
      </c>
      <c r="I5" s="85" t="s">
        <v>11</v>
      </c>
      <c r="J5" s="85"/>
      <c r="K5" s="85" t="s">
        <v>9</v>
      </c>
      <c r="L5" s="85" t="s">
        <v>10</v>
      </c>
      <c r="M5" s="85" t="s">
        <v>11</v>
      </c>
      <c r="N5" s="85"/>
      <c r="O5" s="85" t="s">
        <v>9</v>
      </c>
      <c r="P5" s="85" t="s">
        <v>10</v>
      </c>
      <c r="Q5" s="85" t="s">
        <v>11</v>
      </c>
      <c r="R5" s="85" t="s">
        <v>312</v>
      </c>
      <c r="S5" s="85" t="s">
        <v>309</v>
      </c>
      <c r="T5" s="85" t="s">
        <v>445</v>
      </c>
      <c r="U5" s="85" t="s">
        <v>435</v>
      </c>
      <c r="V5" s="170"/>
      <c r="W5" s="170"/>
      <c r="X5" s="85" t="s">
        <v>310</v>
      </c>
      <c r="Y5" s="85" t="s">
        <v>442</v>
      </c>
      <c r="Z5" s="170"/>
    </row>
    <row r="6" spans="1:26" ht="21.75" customHeight="1">
      <c r="A6" s="85" t="s">
        <v>12</v>
      </c>
      <c r="B6" s="85" t="s">
        <v>13</v>
      </c>
      <c r="C6" s="85" t="s">
        <v>14</v>
      </c>
      <c r="D6" s="157" t="s">
        <v>15</v>
      </c>
      <c r="E6" s="85"/>
      <c r="F6" s="85"/>
      <c r="G6" s="85" t="s">
        <v>16</v>
      </c>
      <c r="H6" s="85" t="s">
        <v>17</v>
      </c>
      <c r="I6" s="85" t="s">
        <v>18</v>
      </c>
      <c r="J6" s="85"/>
      <c r="K6" s="85" t="s">
        <v>19</v>
      </c>
      <c r="L6" s="85" t="s">
        <v>20</v>
      </c>
      <c r="M6" s="85" t="s">
        <v>21</v>
      </c>
      <c r="N6" s="85"/>
      <c r="O6" s="85" t="s">
        <v>22</v>
      </c>
      <c r="P6" s="85" t="s">
        <v>23</v>
      </c>
      <c r="Q6" s="85" t="s">
        <v>24</v>
      </c>
      <c r="R6" s="85" t="s">
        <v>25</v>
      </c>
      <c r="S6" s="85" t="s">
        <v>26</v>
      </c>
      <c r="T6" s="85" t="s">
        <v>25</v>
      </c>
      <c r="U6" s="85" t="s">
        <v>26</v>
      </c>
      <c r="V6" s="85" t="s">
        <v>27</v>
      </c>
      <c r="W6" s="85" t="s">
        <v>28</v>
      </c>
      <c r="X6" s="85" t="s">
        <v>29</v>
      </c>
      <c r="Y6" s="85" t="s">
        <v>30</v>
      </c>
      <c r="Z6" s="85" t="s">
        <v>31</v>
      </c>
    </row>
    <row r="7" spans="1:26" ht="34.5" customHeight="1">
      <c r="A7" s="152" t="s">
        <v>32</v>
      </c>
      <c r="B7" s="176" t="s">
        <v>33</v>
      </c>
      <c r="C7" s="22" t="s">
        <v>34</v>
      </c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>
        <f t="shared" ref="R7:T7" si="0">SUM(R8,R55,R60,R63)</f>
        <v>3779.4839999999995</v>
      </c>
      <c r="S7" s="179">
        <f t="shared" si="0"/>
        <v>3551.4559099999997</v>
      </c>
      <c r="T7" s="179">
        <f t="shared" si="0"/>
        <v>4199.5000000000009</v>
      </c>
      <c r="U7" s="179">
        <f t="shared" ref="U7:Y7" si="1">SUM(U8,U55,U60,U63)</f>
        <v>3933.5999999999995</v>
      </c>
      <c r="V7" s="179">
        <f t="shared" ref="V7:X7" si="2">SUM(V8,V55,V60,V63)</f>
        <v>4237.9000000000005</v>
      </c>
      <c r="W7" s="179">
        <f t="shared" si="2"/>
        <v>4407.2450000000008</v>
      </c>
      <c r="X7" s="179">
        <f t="shared" si="2"/>
        <v>4638.5522500000006</v>
      </c>
      <c r="Y7" s="179">
        <f t="shared" si="1"/>
        <v>4882.5193625000011</v>
      </c>
      <c r="Z7" s="160"/>
    </row>
    <row r="8" spans="1:26" ht="120.75" customHeight="1">
      <c r="A8" s="152" t="s">
        <v>35</v>
      </c>
      <c r="B8" s="163" t="s">
        <v>36</v>
      </c>
      <c r="C8" s="105" t="s">
        <v>37</v>
      </c>
      <c r="D8" s="180"/>
      <c r="E8" s="178"/>
      <c r="F8" s="178"/>
      <c r="G8" s="181"/>
      <c r="H8" s="181"/>
      <c r="I8" s="181"/>
      <c r="J8" s="181"/>
      <c r="K8" s="181"/>
      <c r="L8" s="181"/>
      <c r="M8" s="181"/>
      <c r="N8" s="178"/>
      <c r="O8" s="178"/>
      <c r="P8" s="178"/>
      <c r="Q8" s="178"/>
      <c r="R8" s="179">
        <f t="shared" ref="R8:T8" si="3">SUM(R9:R54)</f>
        <v>3514.5339999999997</v>
      </c>
      <c r="S8" s="179">
        <f t="shared" si="3"/>
        <v>3286.5059099999999</v>
      </c>
      <c r="T8" s="179">
        <f t="shared" si="3"/>
        <v>4085.9000000000005</v>
      </c>
      <c r="U8" s="179">
        <f t="shared" ref="U8:Y8" si="4">SUM(U9:U54)</f>
        <v>3819.9999999999995</v>
      </c>
      <c r="V8" s="179">
        <f t="shared" ref="V8:X8" si="5">SUM(V9:V54)</f>
        <v>4122.1000000000004</v>
      </c>
      <c r="W8" s="179">
        <f t="shared" si="5"/>
        <v>4285.6550000000007</v>
      </c>
      <c r="X8" s="179">
        <f t="shared" si="5"/>
        <v>4510.8827500000007</v>
      </c>
      <c r="Y8" s="179">
        <f t="shared" si="4"/>
        <v>4748.4663875000015</v>
      </c>
      <c r="Z8" s="160"/>
    </row>
    <row r="9" spans="1:26" ht="87.75" customHeight="1">
      <c r="A9" s="267" t="s">
        <v>38</v>
      </c>
      <c r="B9" s="141" t="s">
        <v>39</v>
      </c>
      <c r="C9" s="141" t="s">
        <v>40</v>
      </c>
      <c r="D9" s="180" t="s">
        <v>219</v>
      </c>
      <c r="E9" s="178"/>
      <c r="F9" s="178"/>
      <c r="G9" s="183" t="s">
        <v>41</v>
      </c>
      <c r="H9" s="184" t="s">
        <v>42</v>
      </c>
      <c r="I9" s="184" t="s">
        <v>243</v>
      </c>
      <c r="J9" s="181"/>
      <c r="K9" s="185" t="s">
        <v>44</v>
      </c>
      <c r="L9" s="184" t="s">
        <v>45</v>
      </c>
      <c r="M9" s="184" t="s">
        <v>43</v>
      </c>
      <c r="N9" s="181"/>
      <c r="O9" s="181" t="s">
        <v>395</v>
      </c>
      <c r="P9" s="186" t="s">
        <v>349</v>
      </c>
      <c r="Q9" s="196" t="s">
        <v>365</v>
      </c>
      <c r="R9" s="179">
        <v>670.02300000000002</v>
      </c>
      <c r="S9" s="179">
        <v>640.08040000000005</v>
      </c>
      <c r="T9" s="179">
        <v>686</v>
      </c>
      <c r="U9" s="179">
        <v>629</v>
      </c>
      <c r="V9" s="179">
        <v>719.6</v>
      </c>
      <c r="W9" s="179">
        <f t="shared" ref="W9:Y10" si="6">V9*1.05</f>
        <v>755.58</v>
      </c>
      <c r="X9" s="179">
        <f t="shared" si="6"/>
        <v>793.35900000000004</v>
      </c>
      <c r="Y9" s="179">
        <f t="shared" si="6"/>
        <v>833.02695000000006</v>
      </c>
      <c r="Z9" s="160"/>
    </row>
    <row r="10" spans="1:26" ht="84.75" customHeight="1">
      <c r="A10" s="268"/>
      <c r="B10" s="142"/>
      <c r="C10" s="142"/>
      <c r="D10" s="180" t="s">
        <v>304</v>
      </c>
      <c r="E10" s="178"/>
      <c r="F10" s="178"/>
      <c r="G10" s="183" t="s">
        <v>41</v>
      </c>
      <c r="H10" s="184" t="s">
        <v>42</v>
      </c>
      <c r="I10" s="184" t="s">
        <v>243</v>
      </c>
      <c r="J10" s="181"/>
      <c r="K10" s="185" t="s">
        <v>44</v>
      </c>
      <c r="L10" s="184" t="s">
        <v>45</v>
      </c>
      <c r="M10" s="184" t="s">
        <v>43</v>
      </c>
      <c r="N10" s="181"/>
      <c r="O10" s="181" t="s">
        <v>395</v>
      </c>
      <c r="P10" s="186" t="s">
        <v>349</v>
      </c>
      <c r="Q10" s="196" t="s">
        <v>365</v>
      </c>
      <c r="R10" s="179">
        <v>0</v>
      </c>
      <c r="S10" s="179">
        <v>0</v>
      </c>
      <c r="T10" s="179">
        <v>3.6</v>
      </c>
      <c r="U10" s="179">
        <v>0</v>
      </c>
      <c r="V10" s="179">
        <v>5</v>
      </c>
      <c r="W10" s="179">
        <f t="shared" si="6"/>
        <v>5.25</v>
      </c>
      <c r="X10" s="179">
        <f t="shared" si="6"/>
        <v>5.5125000000000002</v>
      </c>
      <c r="Y10" s="179">
        <f t="shared" si="6"/>
        <v>5.7881250000000009</v>
      </c>
      <c r="Z10" s="160"/>
    </row>
    <row r="11" spans="1:26" ht="204.75" hidden="1" customHeight="1">
      <c r="A11" s="270"/>
      <c r="B11" s="143"/>
      <c r="C11" s="143"/>
      <c r="D11" s="180" t="s">
        <v>270</v>
      </c>
      <c r="E11" s="178"/>
      <c r="F11" s="178"/>
      <c r="G11" s="183" t="s">
        <v>41</v>
      </c>
      <c r="H11" s="184" t="s">
        <v>42</v>
      </c>
      <c r="I11" s="184" t="s">
        <v>243</v>
      </c>
      <c r="J11" s="181"/>
      <c r="K11" s="185" t="s">
        <v>44</v>
      </c>
      <c r="L11" s="184" t="s">
        <v>45</v>
      </c>
      <c r="M11" s="184" t="s">
        <v>43</v>
      </c>
      <c r="N11" s="181"/>
      <c r="O11" s="181" t="s">
        <v>395</v>
      </c>
      <c r="P11" s="186" t="s">
        <v>349</v>
      </c>
      <c r="Q11" s="196" t="s">
        <v>365</v>
      </c>
      <c r="R11" s="179">
        <v>40</v>
      </c>
      <c r="S11" s="179"/>
      <c r="T11" s="179"/>
      <c r="U11" s="179"/>
      <c r="V11" s="179"/>
      <c r="W11" s="179"/>
      <c r="X11" s="179"/>
      <c r="Y11" s="179"/>
      <c r="Z11" s="160"/>
    </row>
    <row r="12" spans="1:26" ht="36.75" customHeight="1">
      <c r="A12" s="152" t="s">
        <v>46</v>
      </c>
      <c r="B12" s="163" t="s">
        <v>47</v>
      </c>
      <c r="C12" s="105" t="s">
        <v>48</v>
      </c>
      <c r="D12" s="180"/>
      <c r="E12" s="178"/>
      <c r="F12" s="17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79"/>
      <c r="S12" s="179"/>
      <c r="T12" s="179"/>
      <c r="U12" s="179"/>
      <c r="V12" s="179"/>
      <c r="W12" s="179"/>
      <c r="X12" s="179"/>
      <c r="Y12" s="179"/>
      <c r="Z12" s="160"/>
    </row>
    <row r="13" spans="1:26" ht="409.5" hidden="1">
      <c r="A13" s="152" t="s">
        <v>49</v>
      </c>
      <c r="B13" s="163" t="s">
        <v>369</v>
      </c>
      <c r="C13" s="105" t="s">
        <v>50</v>
      </c>
      <c r="D13" s="180"/>
      <c r="E13" s="178"/>
      <c r="F13" s="17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9"/>
      <c r="S13" s="179"/>
      <c r="T13" s="179"/>
      <c r="U13" s="179"/>
      <c r="V13" s="179"/>
      <c r="W13" s="179"/>
      <c r="X13" s="179"/>
      <c r="Y13" s="179"/>
      <c r="Z13" s="160"/>
    </row>
    <row r="14" spans="1:26" ht="204" hidden="1" customHeight="1">
      <c r="A14" s="152" t="s">
        <v>51</v>
      </c>
      <c r="B14" s="163" t="s">
        <v>370</v>
      </c>
      <c r="C14" s="105" t="s">
        <v>52</v>
      </c>
      <c r="D14" s="180" t="s">
        <v>224</v>
      </c>
      <c r="E14" s="181"/>
      <c r="F14" s="181"/>
      <c r="G14" s="189" t="s">
        <v>41</v>
      </c>
      <c r="H14" s="190" t="s">
        <v>273</v>
      </c>
      <c r="I14" s="190" t="s">
        <v>243</v>
      </c>
      <c r="J14" s="181"/>
      <c r="K14" s="181" t="s">
        <v>44</v>
      </c>
      <c r="L14" s="190" t="s">
        <v>272</v>
      </c>
      <c r="M14" s="190" t="s">
        <v>43</v>
      </c>
      <c r="N14" s="181"/>
      <c r="O14" s="181" t="s">
        <v>395</v>
      </c>
      <c r="P14" s="181" t="s">
        <v>360</v>
      </c>
      <c r="Q14" s="196" t="s">
        <v>365</v>
      </c>
      <c r="R14" s="179">
        <v>72.760000000000005</v>
      </c>
      <c r="S14" s="179">
        <v>72.760000000000005</v>
      </c>
      <c r="T14" s="179"/>
      <c r="U14" s="179"/>
      <c r="V14" s="179"/>
      <c r="W14" s="179"/>
      <c r="X14" s="179"/>
      <c r="Y14" s="179"/>
      <c r="Z14" s="160"/>
    </row>
    <row r="15" spans="1:26" ht="0.75" hidden="1" customHeight="1">
      <c r="A15" s="152" t="s">
        <v>53</v>
      </c>
      <c r="B15" s="163" t="s">
        <v>54</v>
      </c>
      <c r="C15" s="105" t="s">
        <v>55</v>
      </c>
      <c r="D15" s="180"/>
      <c r="E15" s="178"/>
      <c r="F15" s="17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79"/>
      <c r="S15" s="179"/>
      <c r="T15" s="179"/>
      <c r="U15" s="179"/>
      <c r="V15" s="179"/>
      <c r="W15" s="179"/>
      <c r="X15" s="179"/>
      <c r="Y15" s="179"/>
      <c r="Z15" s="160"/>
    </row>
    <row r="16" spans="1:26" ht="204" hidden="1">
      <c r="A16" s="152" t="s">
        <v>56</v>
      </c>
      <c r="B16" s="163" t="s">
        <v>57</v>
      </c>
      <c r="C16" s="105" t="s">
        <v>58</v>
      </c>
      <c r="D16" s="180"/>
      <c r="E16" s="178"/>
      <c r="F16" s="17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9"/>
      <c r="S16" s="179"/>
      <c r="T16" s="179"/>
      <c r="U16" s="179"/>
      <c r="V16" s="179"/>
      <c r="W16" s="179"/>
      <c r="X16" s="179"/>
      <c r="Y16" s="179"/>
      <c r="Z16" s="160"/>
    </row>
    <row r="17" spans="1:26" ht="242.25" hidden="1">
      <c r="A17" s="152" t="s">
        <v>59</v>
      </c>
      <c r="B17" s="163" t="s">
        <v>60</v>
      </c>
      <c r="C17" s="105" t="s">
        <v>61</v>
      </c>
      <c r="D17" s="180"/>
      <c r="E17" s="178"/>
      <c r="F17" s="17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79"/>
      <c r="S17" s="179"/>
      <c r="T17" s="179"/>
      <c r="U17" s="179"/>
      <c r="V17" s="179"/>
      <c r="W17" s="179"/>
      <c r="X17" s="179"/>
      <c r="Y17" s="179"/>
      <c r="Z17" s="160"/>
    </row>
    <row r="18" spans="1:26" ht="114.75" hidden="1">
      <c r="A18" s="152" t="s">
        <v>62</v>
      </c>
      <c r="B18" s="163" t="s">
        <v>63</v>
      </c>
      <c r="C18" s="105" t="s">
        <v>64</v>
      </c>
      <c r="D18" s="180"/>
      <c r="E18" s="178"/>
      <c r="F18" s="17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79"/>
      <c r="S18" s="179"/>
      <c r="T18" s="179"/>
      <c r="U18" s="179"/>
      <c r="V18" s="179"/>
      <c r="W18" s="179"/>
      <c r="X18" s="179"/>
      <c r="Y18" s="179"/>
      <c r="Z18" s="160"/>
    </row>
    <row r="19" spans="1:26" ht="76.5" hidden="1">
      <c r="A19" s="152" t="s">
        <v>65</v>
      </c>
      <c r="B19" s="163" t="s">
        <v>66</v>
      </c>
      <c r="C19" s="105" t="s">
        <v>67</v>
      </c>
      <c r="D19" s="180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79"/>
      <c r="S19" s="179"/>
      <c r="T19" s="179"/>
      <c r="U19" s="179"/>
      <c r="V19" s="179"/>
      <c r="W19" s="179"/>
      <c r="X19" s="179"/>
      <c r="Y19" s="179"/>
      <c r="Z19" s="160"/>
    </row>
    <row r="20" spans="1:26" ht="68.25" hidden="1" customHeight="1">
      <c r="A20" s="152" t="s">
        <v>68</v>
      </c>
      <c r="B20" s="163" t="s">
        <v>69</v>
      </c>
      <c r="C20" s="105" t="s">
        <v>70</v>
      </c>
      <c r="D20" s="180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79"/>
      <c r="S20" s="179"/>
      <c r="T20" s="179"/>
      <c r="U20" s="179"/>
      <c r="V20" s="179"/>
      <c r="W20" s="179"/>
      <c r="X20" s="179"/>
      <c r="Y20" s="179">
        <f t="shared" ref="Y20:Y23" si="7">X20*1.05</f>
        <v>0</v>
      </c>
      <c r="Z20" s="160"/>
    </row>
    <row r="21" spans="1:26" ht="85.5" customHeight="1">
      <c r="A21" s="267" t="s">
        <v>71</v>
      </c>
      <c r="B21" s="191" t="s">
        <v>72</v>
      </c>
      <c r="C21" s="141" t="s">
        <v>73</v>
      </c>
      <c r="D21" s="180" t="s">
        <v>74</v>
      </c>
      <c r="E21" s="178"/>
      <c r="F21" s="178"/>
      <c r="G21" s="189" t="s">
        <v>41</v>
      </c>
      <c r="H21" s="190" t="s">
        <v>333</v>
      </c>
      <c r="I21" s="190" t="s">
        <v>76</v>
      </c>
      <c r="J21" s="181"/>
      <c r="K21" s="181" t="s">
        <v>44</v>
      </c>
      <c r="L21" s="190" t="s">
        <v>334</v>
      </c>
      <c r="M21" s="190" t="s">
        <v>43</v>
      </c>
      <c r="N21" s="181"/>
      <c r="O21" s="181" t="s">
        <v>395</v>
      </c>
      <c r="P21" s="190" t="s">
        <v>347</v>
      </c>
      <c r="Q21" s="187" t="s">
        <v>245</v>
      </c>
      <c r="R21" s="179">
        <v>0</v>
      </c>
      <c r="S21" s="179">
        <v>0</v>
      </c>
      <c r="T21" s="179">
        <v>0</v>
      </c>
      <c r="U21" s="179">
        <v>0</v>
      </c>
      <c r="V21" s="179">
        <v>50</v>
      </c>
      <c r="W21" s="179">
        <f t="shared" ref="W21:X23" si="8">V21*1.05</f>
        <v>52.5</v>
      </c>
      <c r="X21" s="179">
        <f t="shared" si="8"/>
        <v>55.125</v>
      </c>
      <c r="Y21" s="179">
        <f t="shared" si="7"/>
        <v>57.881250000000001</v>
      </c>
      <c r="Z21" s="160"/>
    </row>
    <row r="22" spans="1:26" ht="73.5" customHeight="1">
      <c r="A22" s="270"/>
      <c r="B22" s="192"/>
      <c r="C22" s="143"/>
      <c r="D22" s="180" t="s">
        <v>267</v>
      </c>
      <c r="E22" s="178"/>
      <c r="F22" s="178"/>
      <c r="G22" s="189" t="s">
        <v>41</v>
      </c>
      <c r="H22" s="190" t="s">
        <v>75</v>
      </c>
      <c r="I22" s="190" t="s">
        <v>76</v>
      </c>
      <c r="J22" s="181"/>
      <c r="K22" s="181" t="s">
        <v>44</v>
      </c>
      <c r="L22" s="190" t="s">
        <v>77</v>
      </c>
      <c r="M22" s="190" t="s">
        <v>43</v>
      </c>
      <c r="N22" s="181"/>
      <c r="O22" s="181" t="s">
        <v>395</v>
      </c>
      <c r="P22" s="190" t="s">
        <v>346</v>
      </c>
      <c r="Q22" s="196" t="s">
        <v>365</v>
      </c>
      <c r="R22" s="179">
        <v>49.103000000000002</v>
      </c>
      <c r="S22" s="179">
        <v>49.103000000000002</v>
      </c>
      <c r="T22" s="179">
        <v>0</v>
      </c>
      <c r="U22" s="179">
        <v>0</v>
      </c>
      <c r="V22" s="179">
        <v>0</v>
      </c>
      <c r="W22" s="179">
        <f t="shared" si="8"/>
        <v>0</v>
      </c>
      <c r="X22" s="179">
        <f t="shared" si="8"/>
        <v>0</v>
      </c>
      <c r="Y22" s="179">
        <f t="shared" si="7"/>
        <v>0</v>
      </c>
      <c r="Z22" s="160"/>
    </row>
    <row r="23" spans="1:26" ht="109.5" customHeight="1">
      <c r="A23" s="267" t="s">
        <v>78</v>
      </c>
      <c r="B23" s="191" t="s">
        <v>382</v>
      </c>
      <c r="C23" s="141" t="s">
        <v>79</v>
      </c>
      <c r="D23" s="180" t="s">
        <v>300</v>
      </c>
      <c r="E23" s="178"/>
      <c r="F23" s="178"/>
      <c r="G23" s="193" t="s">
        <v>41</v>
      </c>
      <c r="H23" s="194" t="s">
        <v>80</v>
      </c>
      <c r="I23" s="194" t="s">
        <v>76</v>
      </c>
      <c r="J23" s="181"/>
      <c r="K23" s="195" t="s">
        <v>44</v>
      </c>
      <c r="L23" s="194" t="s">
        <v>81</v>
      </c>
      <c r="M23" s="194" t="s">
        <v>43</v>
      </c>
      <c r="N23" s="181"/>
      <c r="O23" s="195" t="s">
        <v>395</v>
      </c>
      <c r="P23" s="190" t="s">
        <v>348</v>
      </c>
      <c r="Q23" s="196" t="s">
        <v>365</v>
      </c>
      <c r="R23" s="179">
        <v>0</v>
      </c>
      <c r="S23" s="179">
        <v>0</v>
      </c>
      <c r="T23" s="179">
        <v>0</v>
      </c>
      <c r="U23" s="179">
        <v>0</v>
      </c>
      <c r="V23" s="179">
        <v>783.8</v>
      </c>
      <c r="W23" s="179">
        <f t="shared" si="8"/>
        <v>822.99</v>
      </c>
      <c r="X23" s="179">
        <f t="shared" si="8"/>
        <v>864.1395</v>
      </c>
      <c r="Y23" s="179">
        <f t="shared" si="7"/>
        <v>907.34647500000005</v>
      </c>
      <c r="Z23" s="160"/>
    </row>
    <row r="24" spans="1:26" ht="95.25" customHeight="1">
      <c r="A24" s="270"/>
      <c r="B24" s="192"/>
      <c r="C24" s="143"/>
      <c r="D24" s="180" t="s">
        <v>340</v>
      </c>
      <c r="E24" s="178"/>
      <c r="F24" s="178"/>
      <c r="G24" s="197"/>
      <c r="H24" s="198"/>
      <c r="I24" s="198"/>
      <c r="J24" s="181"/>
      <c r="K24" s="199"/>
      <c r="L24" s="198"/>
      <c r="M24" s="198"/>
      <c r="N24" s="181"/>
      <c r="O24" s="199"/>
      <c r="P24" s="190" t="s">
        <v>348</v>
      </c>
      <c r="Q24" s="196" t="s">
        <v>365</v>
      </c>
      <c r="R24" s="200">
        <v>443.8</v>
      </c>
      <c r="S24" s="179">
        <v>443.8</v>
      </c>
      <c r="T24" s="200">
        <v>475.2</v>
      </c>
      <c r="U24" s="179">
        <v>475.2</v>
      </c>
      <c r="V24" s="179">
        <v>0</v>
      </c>
      <c r="W24" s="179">
        <f>V24*1.05</f>
        <v>0</v>
      </c>
      <c r="X24" s="179">
        <f>W24*1.05</f>
        <v>0</v>
      </c>
      <c r="Y24" s="179">
        <f>X24*1.05</f>
        <v>0</v>
      </c>
      <c r="Z24" s="160"/>
    </row>
    <row r="25" spans="1:26" ht="157.5" hidden="1" customHeight="1">
      <c r="A25" s="152" t="s">
        <v>82</v>
      </c>
      <c r="B25" s="163" t="s">
        <v>371</v>
      </c>
      <c r="C25" s="105" t="s">
        <v>83</v>
      </c>
      <c r="D25" s="180" t="s">
        <v>84</v>
      </c>
      <c r="E25" s="178"/>
      <c r="F25" s="178"/>
      <c r="G25" s="189" t="s">
        <v>41</v>
      </c>
      <c r="H25" s="190" t="s">
        <v>85</v>
      </c>
      <c r="I25" s="190" t="s">
        <v>76</v>
      </c>
      <c r="J25" s="181"/>
      <c r="K25" s="181" t="s">
        <v>44</v>
      </c>
      <c r="L25" s="190" t="s">
        <v>86</v>
      </c>
      <c r="M25" s="190" t="s">
        <v>43</v>
      </c>
      <c r="N25" s="181"/>
      <c r="O25" s="181" t="s">
        <v>395</v>
      </c>
      <c r="P25" s="190" t="s">
        <v>350</v>
      </c>
      <c r="Q25" s="196" t="s">
        <v>365</v>
      </c>
      <c r="R25" s="179"/>
      <c r="S25" s="179"/>
      <c r="T25" s="179"/>
      <c r="U25" s="179"/>
      <c r="V25" s="179"/>
      <c r="W25" s="179"/>
      <c r="X25" s="179"/>
      <c r="Y25" s="179"/>
      <c r="Z25" s="160"/>
    </row>
    <row r="26" spans="1:26" ht="153" hidden="1">
      <c r="A26" s="152" t="s">
        <v>87</v>
      </c>
      <c r="B26" s="163" t="s">
        <v>88</v>
      </c>
      <c r="C26" s="105" t="s">
        <v>89</v>
      </c>
      <c r="D26" s="180"/>
      <c r="E26" s="178"/>
      <c r="F26" s="178"/>
      <c r="G26" s="181"/>
      <c r="H26" s="181"/>
      <c r="I26" s="181"/>
      <c r="J26" s="181"/>
      <c r="K26" s="181"/>
      <c r="L26" s="181"/>
      <c r="M26" s="181"/>
      <c r="N26" s="181"/>
      <c r="O26" s="181"/>
      <c r="P26" s="190"/>
      <c r="Q26" s="181"/>
      <c r="R26" s="179"/>
      <c r="S26" s="179"/>
      <c r="T26" s="179"/>
      <c r="U26" s="179"/>
      <c r="V26" s="179"/>
      <c r="W26" s="179"/>
      <c r="X26" s="179"/>
      <c r="Y26" s="179"/>
      <c r="Z26" s="160"/>
    </row>
    <row r="27" spans="1:26" ht="178.5" hidden="1">
      <c r="A27" s="152" t="s">
        <v>90</v>
      </c>
      <c r="B27" s="163" t="s">
        <v>91</v>
      </c>
      <c r="C27" s="105" t="s">
        <v>92</v>
      </c>
      <c r="D27" s="180"/>
      <c r="E27" s="178"/>
      <c r="F27" s="178"/>
      <c r="G27" s="181"/>
      <c r="H27" s="181"/>
      <c r="I27" s="181"/>
      <c r="J27" s="181"/>
      <c r="K27" s="181"/>
      <c r="L27" s="181"/>
      <c r="M27" s="181"/>
      <c r="N27" s="181"/>
      <c r="O27" s="181"/>
      <c r="P27" s="190"/>
      <c r="Q27" s="181"/>
      <c r="R27" s="179"/>
      <c r="S27" s="179"/>
      <c r="T27" s="179"/>
      <c r="U27" s="179"/>
      <c r="V27" s="179"/>
      <c r="W27" s="179"/>
      <c r="X27" s="179"/>
      <c r="Y27" s="179"/>
      <c r="Z27" s="160"/>
    </row>
    <row r="28" spans="1:26" ht="71.25" customHeight="1">
      <c r="A28" s="152" t="s">
        <v>93</v>
      </c>
      <c r="B28" s="163" t="s">
        <v>94</v>
      </c>
      <c r="C28" s="105" t="s">
        <v>95</v>
      </c>
      <c r="D28" s="180"/>
      <c r="E28" s="178"/>
      <c r="F28" s="178"/>
      <c r="G28" s="181"/>
      <c r="H28" s="181"/>
      <c r="I28" s="181"/>
      <c r="J28" s="181"/>
      <c r="K28" s="181"/>
      <c r="L28" s="181"/>
      <c r="M28" s="181"/>
      <c r="N28" s="181"/>
      <c r="O28" s="181"/>
      <c r="P28" s="190" t="s">
        <v>351</v>
      </c>
      <c r="Q28" s="196" t="s">
        <v>365</v>
      </c>
      <c r="R28" s="179">
        <v>0</v>
      </c>
      <c r="S28" s="179">
        <v>0</v>
      </c>
      <c r="T28" s="179">
        <v>34.4</v>
      </c>
      <c r="U28" s="179">
        <v>34.4</v>
      </c>
      <c r="V28" s="179">
        <v>50</v>
      </c>
      <c r="W28" s="179">
        <v>0</v>
      </c>
      <c r="X28" s="179">
        <v>0</v>
      </c>
      <c r="Y28" s="179">
        <v>0</v>
      </c>
      <c r="Z28" s="160"/>
    </row>
    <row r="29" spans="1:26" ht="104.25" customHeight="1">
      <c r="A29" s="152" t="s">
        <v>96</v>
      </c>
      <c r="B29" s="163" t="s">
        <v>97</v>
      </c>
      <c r="C29" s="105" t="s">
        <v>98</v>
      </c>
      <c r="D29" s="180" t="s">
        <v>99</v>
      </c>
      <c r="E29" s="178"/>
      <c r="F29" s="178"/>
      <c r="G29" s="189" t="s">
        <v>100</v>
      </c>
      <c r="H29" s="190" t="s">
        <v>101</v>
      </c>
      <c r="I29" s="190" t="s">
        <v>76</v>
      </c>
      <c r="J29" s="181"/>
      <c r="K29" s="181" t="s">
        <v>102</v>
      </c>
      <c r="L29" s="190" t="s">
        <v>103</v>
      </c>
      <c r="M29" s="190" t="s">
        <v>104</v>
      </c>
      <c r="N29" s="181"/>
      <c r="O29" s="181" t="s">
        <v>395</v>
      </c>
      <c r="P29" s="190" t="s">
        <v>352</v>
      </c>
      <c r="Q29" s="196" t="s">
        <v>365</v>
      </c>
      <c r="R29" s="179">
        <v>84.6</v>
      </c>
      <c r="S29" s="179">
        <v>56</v>
      </c>
      <c r="T29" s="179">
        <v>0</v>
      </c>
      <c r="U29" s="179">
        <v>0</v>
      </c>
      <c r="V29" s="179">
        <f>U29*1.05</f>
        <v>0</v>
      </c>
      <c r="W29" s="179">
        <f>V29*1.05</f>
        <v>0</v>
      </c>
      <c r="X29" s="179">
        <f>W29*1.05</f>
        <v>0</v>
      </c>
      <c r="Y29" s="179">
        <f>X29*1.05</f>
        <v>0</v>
      </c>
      <c r="Z29" s="160"/>
    </row>
    <row r="30" spans="1:26" ht="140.25" hidden="1">
      <c r="A30" s="152" t="s">
        <v>105</v>
      </c>
      <c r="B30" s="163" t="s">
        <v>106</v>
      </c>
      <c r="C30" s="105" t="s">
        <v>107</v>
      </c>
      <c r="D30" s="180"/>
      <c r="E30" s="178"/>
      <c r="F30" s="178"/>
      <c r="G30" s="189"/>
      <c r="H30" s="190"/>
      <c r="I30" s="190"/>
      <c r="J30" s="181"/>
      <c r="K30" s="181"/>
      <c r="L30" s="190"/>
      <c r="M30" s="190"/>
      <c r="N30" s="181"/>
      <c r="O30" s="181"/>
      <c r="P30" s="181"/>
      <c r="Q30" s="181"/>
      <c r="R30" s="179"/>
      <c r="S30" s="179"/>
      <c r="T30" s="179"/>
      <c r="U30" s="179"/>
      <c r="V30" s="179"/>
      <c r="W30" s="179"/>
      <c r="X30" s="179"/>
      <c r="Y30" s="179"/>
      <c r="Z30" s="160"/>
    </row>
    <row r="31" spans="1:26" ht="102.75" customHeight="1">
      <c r="A31" s="152" t="s">
        <v>108</v>
      </c>
      <c r="B31" s="163" t="s">
        <v>109</v>
      </c>
      <c r="C31" s="105" t="s">
        <v>110</v>
      </c>
      <c r="D31" s="180" t="s">
        <v>111</v>
      </c>
      <c r="E31" s="178"/>
      <c r="F31" s="178"/>
      <c r="G31" s="189" t="s">
        <v>41</v>
      </c>
      <c r="H31" s="190" t="s">
        <v>112</v>
      </c>
      <c r="I31" s="190" t="s">
        <v>76</v>
      </c>
      <c r="J31" s="181"/>
      <c r="K31" s="181" t="s">
        <v>113</v>
      </c>
      <c r="L31" s="190" t="s">
        <v>114</v>
      </c>
      <c r="M31" s="190" t="s">
        <v>115</v>
      </c>
      <c r="N31" s="181"/>
      <c r="O31" s="181" t="s">
        <v>395</v>
      </c>
      <c r="P31" s="190" t="s">
        <v>353</v>
      </c>
      <c r="Q31" s="196" t="s">
        <v>365</v>
      </c>
      <c r="R31" s="179">
        <v>235.44</v>
      </c>
      <c r="S31" s="179">
        <v>230.64439999999999</v>
      </c>
      <c r="T31" s="179">
        <v>284.60000000000002</v>
      </c>
      <c r="U31" s="179">
        <v>283.8</v>
      </c>
      <c r="V31" s="179">
        <v>314.5</v>
      </c>
      <c r="W31" s="179">
        <f t="shared" ref="W31:Y32" si="9">V31*1.05</f>
        <v>330.22500000000002</v>
      </c>
      <c r="X31" s="179">
        <f t="shared" si="9"/>
        <v>346.73625000000004</v>
      </c>
      <c r="Y31" s="179">
        <f t="shared" si="9"/>
        <v>364.07306250000005</v>
      </c>
      <c r="Z31" s="160"/>
    </row>
    <row r="32" spans="1:26" ht="153">
      <c r="A32" s="152" t="s">
        <v>116</v>
      </c>
      <c r="B32" s="163" t="s">
        <v>117</v>
      </c>
      <c r="C32" s="105" t="s">
        <v>118</v>
      </c>
      <c r="D32" s="180" t="s">
        <v>111</v>
      </c>
      <c r="E32" s="178"/>
      <c r="F32" s="178"/>
      <c r="G32" s="189" t="s">
        <v>41</v>
      </c>
      <c r="H32" s="190" t="s">
        <v>119</v>
      </c>
      <c r="I32" s="190" t="s">
        <v>76</v>
      </c>
      <c r="J32" s="181"/>
      <c r="K32" s="181" t="s">
        <v>44</v>
      </c>
      <c r="L32" s="190" t="s">
        <v>120</v>
      </c>
      <c r="M32" s="190" t="s">
        <v>43</v>
      </c>
      <c r="N32" s="181"/>
      <c r="O32" s="181" t="s">
        <v>395</v>
      </c>
      <c r="P32" s="190" t="s">
        <v>354</v>
      </c>
      <c r="Q32" s="196" t="s">
        <v>365</v>
      </c>
      <c r="R32" s="179">
        <v>1361.088</v>
      </c>
      <c r="S32" s="179">
        <v>1326.12706</v>
      </c>
      <c r="T32" s="179">
        <v>2132.9</v>
      </c>
      <c r="U32" s="179">
        <v>1975.8</v>
      </c>
      <c r="V32" s="179">
        <v>1572.4</v>
      </c>
      <c r="W32" s="179">
        <f t="shared" si="9"/>
        <v>1651.0200000000002</v>
      </c>
      <c r="X32" s="179">
        <f t="shared" si="9"/>
        <v>1733.5710000000004</v>
      </c>
      <c r="Y32" s="179">
        <f t="shared" si="9"/>
        <v>1820.2495500000005</v>
      </c>
      <c r="Z32" s="160"/>
    </row>
    <row r="33" spans="1:26" ht="146.25" customHeight="1">
      <c r="A33" s="152" t="s">
        <v>121</v>
      </c>
      <c r="B33" s="163" t="s">
        <v>372</v>
      </c>
      <c r="C33" s="105" t="s">
        <v>122</v>
      </c>
      <c r="D33" s="180" t="s">
        <v>111</v>
      </c>
      <c r="E33" s="178"/>
      <c r="F33" s="178"/>
      <c r="G33" s="189" t="s">
        <v>41</v>
      </c>
      <c r="H33" s="190" t="s">
        <v>123</v>
      </c>
      <c r="I33" s="190" t="s">
        <v>76</v>
      </c>
      <c r="J33" s="181"/>
      <c r="K33" s="181" t="s">
        <v>44</v>
      </c>
      <c r="L33" s="190" t="s">
        <v>124</v>
      </c>
      <c r="M33" s="190" t="s">
        <v>43</v>
      </c>
      <c r="N33" s="181"/>
      <c r="O33" s="181" t="s">
        <v>395</v>
      </c>
      <c r="P33" s="190" t="s">
        <v>355</v>
      </c>
      <c r="Q33" s="196" t="s">
        <v>365</v>
      </c>
      <c r="R33" s="179">
        <v>170.92</v>
      </c>
      <c r="S33" s="179">
        <v>167.33855</v>
      </c>
      <c r="T33" s="179">
        <v>199.8</v>
      </c>
      <c r="U33" s="179">
        <v>199.6</v>
      </c>
      <c r="V33" s="179">
        <v>245.8</v>
      </c>
      <c r="W33" s="179">
        <f>V33*1.05</f>
        <v>258.09000000000003</v>
      </c>
      <c r="X33" s="179">
        <f>W33*1.05</f>
        <v>270.99450000000007</v>
      </c>
      <c r="Y33" s="179">
        <f>X33*1.05</f>
        <v>284.5442250000001</v>
      </c>
      <c r="Z33" s="160"/>
    </row>
    <row r="34" spans="1:26" ht="204" hidden="1">
      <c r="A34" s="152" t="s">
        <v>125</v>
      </c>
      <c r="B34" s="163" t="s">
        <v>126</v>
      </c>
      <c r="C34" s="105" t="s">
        <v>127</v>
      </c>
      <c r="D34" s="180" t="s">
        <v>111</v>
      </c>
      <c r="E34" s="178"/>
      <c r="F34" s="17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7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9" customHeight="1">
      <c r="A35" s="271" t="s">
        <v>128</v>
      </c>
      <c r="B35" s="201" t="s">
        <v>129</v>
      </c>
      <c r="C35" s="108" t="s">
        <v>130</v>
      </c>
      <c r="D35" s="180" t="s">
        <v>438</v>
      </c>
      <c r="E35" s="178"/>
      <c r="F35" s="178"/>
      <c r="G35" s="183" t="s">
        <v>41</v>
      </c>
      <c r="H35" s="184" t="s">
        <v>131</v>
      </c>
      <c r="I35" s="229" t="s">
        <v>76</v>
      </c>
      <c r="J35" s="181"/>
      <c r="K35" s="181" t="s">
        <v>44</v>
      </c>
      <c r="L35" s="190" t="s">
        <v>124</v>
      </c>
      <c r="M35" s="190" t="s">
        <v>43</v>
      </c>
      <c r="N35" s="181"/>
      <c r="O35" s="181" t="s">
        <v>395</v>
      </c>
      <c r="P35" s="190" t="s">
        <v>356</v>
      </c>
      <c r="Q35" s="196" t="s">
        <v>365</v>
      </c>
      <c r="R35" s="179">
        <v>12</v>
      </c>
      <c r="S35" s="179">
        <v>6.5369999999999999</v>
      </c>
      <c r="T35" s="179">
        <v>2</v>
      </c>
      <c r="U35" s="179">
        <v>2</v>
      </c>
      <c r="V35" s="179">
        <v>12</v>
      </c>
      <c r="W35" s="179">
        <f>V35*1.05</f>
        <v>12.600000000000001</v>
      </c>
      <c r="X35" s="179">
        <f>W35*1.05</f>
        <v>13.230000000000002</v>
      </c>
      <c r="Y35" s="179">
        <f>X35*1.05</f>
        <v>13.891500000000002</v>
      </c>
      <c r="Z35" s="160"/>
    </row>
    <row r="36" spans="1:26" ht="127.5" hidden="1">
      <c r="A36" s="152" t="s">
        <v>132</v>
      </c>
      <c r="B36" s="163" t="s">
        <v>133</v>
      </c>
      <c r="C36" s="105" t="s">
        <v>134</v>
      </c>
      <c r="D36" s="180"/>
      <c r="E36" s="178"/>
      <c r="F36" s="178"/>
      <c r="G36" s="183"/>
      <c r="H36" s="184"/>
      <c r="I36" s="229"/>
      <c r="J36" s="181"/>
      <c r="K36" s="181" t="s">
        <v>135</v>
      </c>
      <c r="L36" s="190" t="s">
        <v>136</v>
      </c>
      <c r="M36" s="190" t="s">
        <v>137</v>
      </c>
      <c r="N36" s="181"/>
      <c r="O36" s="181"/>
      <c r="P36" s="181"/>
      <c r="Q36" s="181"/>
      <c r="R36" s="179"/>
      <c r="S36" s="179"/>
      <c r="T36" s="179"/>
      <c r="U36" s="179"/>
      <c r="V36" s="179"/>
      <c r="W36" s="179"/>
      <c r="X36" s="179"/>
      <c r="Y36" s="179"/>
      <c r="Z36" s="160"/>
    </row>
    <row r="37" spans="1:26" ht="153" hidden="1">
      <c r="A37" s="152" t="s">
        <v>138</v>
      </c>
      <c r="B37" s="163" t="s">
        <v>139</v>
      </c>
      <c r="C37" s="105" t="s">
        <v>140</v>
      </c>
      <c r="D37" s="180"/>
      <c r="E37" s="178"/>
      <c r="F37" s="17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79"/>
      <c r="S37" s="179"/>
      <c r="T37" s="179"/>
      <c r="U37" s="179"/>
      <c r="V37" s="179"/>
      <c r="W37" s="179"/>
      <c r="X37" s="179"/>
      <c r="Y37" s="179"/>
      <c r="Z37" s="160"/>
    </row>
    <row r="38" spans="1:26" ht="51" hidden="1">
      <c r="A38" s="152" t="s">
        <v>141</v>
      </c>
      <c r="B38" s="163" t="s">
        <v>142</v>
      </c>
      <c r="C38" s="105" t="s">
        <v>143</v>
      </c>
      <c r="D38" s="180"/>
      <c r="E38" s="178"/>
      <c r="F38" s="17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79"/>
      <c r="S38" s="179"/>
      <c r="T38" s="179"/>
      <c r="U38" s="179"/>
      <c r="V38" s="179"/>
      <c r="W38" s="179"/>
      <c r="X38" s="179"/>
      <c r="Y38" s="179"/>
      <c r="Z38" s="160"/>
    </row>
    <row r="39" spans="1:26" ht="63.75" hidden="1">
      <c r="A39" s="152" t="s">
        <v>144</v>
      </c>
      <c r="B39" s="163" t="s">
        <v>145</v>
      </c>
      <c r="C39" s="105" t="s">
        <v>146</v>
      </c>
      <c r="D39" s="180"/>
      <c r="E39" s="178"/>
      <c r="F39" s="17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79"/>
      <c r="S39" s="179"/>
      <c r="T39" s="179"/>
      <c r="U39" s="179"/>
      <c r="V39" s="179"/>
      <c r="W39" s="179"/>
      <c r="X39" s="179"/>
      <c r="Y39" s="179"/>
      <c r="Z39" s="160"/>
    </row>
    <row r="40" spans="1:26" ht="141" customHeight="1">
      <c r="A40" s="152" t="s">
        <v>147</v>
      </c>
      <c r="B40" s="163" t="s">
        <v>148</v>
      </c>
      <c r="C40" s="105" t="s">
        <v>149</v>
      </c>
      <c r="D40" s="180" t="s">
        <v>150</v>
      </c>
      <c r="E40" s="178"/>
      <c r="F40" s="178"/>
      <c r="G40" s="189" t="s">
        <v>41</v>
      </c>
      <c r="H40" s="190" t="s">
        <v>151</v>
      </c>
      <c r="I40" s="190" t="s">
        <v>76</v>
      </c>
      <c r="J40" s="181"/>
      <c r="K40" s="181" t="s">
        <v>44</v>
      </c>
      <c r="L40" s="190" t="s">
        <v>152</v>
      </c>
      <c r="M40" s="190" t="s">
        <v>43</v>
      </c>
      <c r="N40" s="181"/>
      <c r="O40" s="181" t="s">
        <v>395</v>
      </c>
      <c r="P40" s="190" t="s">
        <v>357</v>
      </c>
      <c r="Q40" s="196" t="s">
        <v>365</v>
      </c>
      <c r="R40" s="179">
        <v>74.1935</v>
      </c>
      <c r="S40" s="179">
        <v>44.292000000000002</v>
      </c>
      <c r="T40" s="179">
        <v>57.4</v>
      </c>
      <c r="U40" s="179">
        <v>34.6</v>
      </c>
      <c r="V40" s="179">
        <v>100.2</v>
      </c>
      <c r="W40" s="179">
        <f t="shared" ref="W40:Y41" si="10">V40*1.1</f>
        <v>110.22000000000001</v>
      </c>
      <c r="X40" s="179">
        <f t="shared" si="10"/>
        <v>121.24200000000002</v>
      </c>
      <c r="Y40" s="179">
        <f t="shared" si="10"/>
        <v>133.36620000000002</v>
      </c>
      <c r="Z40" s="160"/>
    </row>
    <row r="41" spans="1:26" ht="347.25" customHeight="1">
      <c r="A41" s="152" t="s">
        <v>153</v>
      </c>
      <c r="B41" s="163" t="s">
        <v>373</v>
      </c>
      <c r="C41" s="105" t="s">
        <v>154</v>
      </c>
      <c r="D41" s="180" t="s">
        <v>229</v>
      </c>
      <c r="E41" s="178"/>
      <c r="F41" s="178"/>
      <c r="G41" s="189" t="s">
        <v>41</v>
      </c>
      <c r="H41" s="190" t="s">
        <v>151</v>
      </c>
      <c r="I41" s="190" t="s">
        <v>76</v>
      </c>
      <c r="J41" s="181"/>
      <c r="K41" s="181" t="s">
        <v>44</v>
      </c>
      <c r="L41" s="190" t="s">
        <v>152</v>
      </c>
      <c r="M41" s="190" t="s">
        <v>43</v>
      </c>
      <c r="N41" s="181"/>
      <c r="O41" s="181" t="s">
        <v>395</v>
      </c>
      <c r="P41" s="190" t="s">
        <v>358</v>
      </c>
      <c r="Q41" s="196" t="s">
        <v>365</v>
      </c>
      <c r="R41" s="179">
        <v>144.5</v>
      </c>
      <c r="S41" s="179">
        <v>93.716999999999999</v>
      </c>
      <c r="T41" s="179">
        <v>30</v>
      </c>
      <c r="U41" s="179">
        <v>25</v>
      </c>
      <c r="V41" s="179">
        <v>98.8</v>
      </c>
      <c r="W41" s="179">
        <f t="shared" si="10"/>
        <v>108.68</v>
      </c>
      <c r="X41" s="179">
        <f t="shared" si="10"/>
        <v>119.54800000000002</v>
      </c>
      <c r="Y41" s="179">
        <f t="shared" si="10"/>
        <v>131.50280000000004</v>
      </c>
      <c r="Z41" s="160"/>
    </row>
    <row r="42" spans="1:26" ht="139.5" customHeight="1">
      <c r="A42" s="152" t="s">
        <v>155</v>
      </c>
      <c r="B42" s="163" t="s">
        <v>156</v>
      </c>
      <c r="C42" s="105" t="s">
        <v>157</v>
      </c>
      <c r="D42" s="180" t="s">
        <v>150</v>
      </c>
      <c r="E42" s="178"/>
      <c r="F42" s="178"/>
      <c r="G42" s="189" t="s">
        <v>41</v>
      </c>
      <c r="H42" s="190" t="s">
        <v>151</v>
      </c>
      <c r="I42" s="190" t="s">
        <v>76</v>
      </c>
      <c r="J42" s="181"/>
      <c r="K42" s="181" t="s">
        <v>44</v>
      </c>
      <c r="L42" s="190" t="s">
        <v>152</v>
      </c>
      <c r="M42" s="190" t="s">
        <v>43</v>
      </c>
      <c r="N42" s="181"/>
      <c r="O42" s="181" t="s">
        <v>395</v>
      </c>
      <c r="P42" s="190" t="s">
        <v>359</v>
      </c>
      <c r="Q42" s="196" t="s">
        <v>365</v>
      </c>
      <c r="R42" s="179">
        <v>156.10650000000001</v>
      </c>
      <c r="S42" s="179">
        <v>156.10650000000001</v>
      </c>
      <c r="T42" s="179">
        <v>180</v>
      </c>
      <c r="U42" s="179">
        <v>160.6</v>
      </c>
      <c r="V42" s="179">
        <v>170</v>
      </c>
      <c r="W42" s="179">
        <f>V42*1.05</f>
        <v>178.5</v>
      </c>
      <c r="X42" s="179">
        <f>W42*1.05</f>
        <v>187.42500000000001</v>
      </c>
      <c r="Y42" s="179">
        <f>X42*1.05</f>
        <v>196.79625000000001</v>
      </c>
      <c r="Z42" s="160"/>
    </row>
    <row r="43" spans="1:26" ht="76.5" hidden="1">
      <c r="A43" s="152" t="s">
        <v>158</v>
      </c>
      <c r="B43" s="163" t="s">
        <v>159</v>
      </c>
      <c r="C43" s="105" t="s">
        <v>160</v>
      </c>
      <c r="D43" s="180"/>
      <c r="E43" s="178"/>
      <c r="F43" s="178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79"/>
      <c r="S43" s="179"/>
      <c r="T43" s="179"/>
      <c r="U43" s="179"/>
      <c r="V43" s="179"/>
      <c r="W43" s="179"/>
      <c r="X43" s="179"/>
      <c r="Y43" s="179"/>
      <c r="Z43" s="160"/>
    </row>
    <row r="44" spans="1:26" ht="165.75" hidden="1">
      <c r="A44" s="152" t="s">
        <v>161</v>
      </c>
      <c r="B44" s="163" t="s">
        <v>162</v>
      </c>
      <c r="C44" s="105" t="s">
        <v>163</v>
      </c>
      <c r="D44" s="180"/>
      <c r="E44" s="178"/>
      <c r="F44" s="17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79"/>
      <c r="S44" s="179"/>
      <c r="T44" s="179"/>
      <c r="U44" s="179"/>
      <c r="V44" s="179"/>
      <c r="W44" s="179"/>
      <c r="X44" s="179"/>
      <c r="Y44" s="179"/>
      <c r="Z44" s="160"/>
    </row>
    <row r="45" spans="1:26" ht="153" hidden="1">
      <c r="A45" s="152" t="s">
        <v>164</v>
      </c>
      <c r="B45" s="163" t="s">
        <v>165</v>
      </c>
      <c r="C45" s="105" t="s">
        <v>166</v>
      </c>
      <c r="D45" s="180"/>
      <c r="E45" s="178"/>
      <c r="F45" s="17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79"/>
      <c r="S45" s="179"/>
      <c r="T45" s="179"/>
      <c r="U45" s="179"/>
      <c r="V45" s="179"/>
      <c r="W45" s="179"/>
      <c r="X45" s="179"/>
      <c r="Y45" s="179"/>
      <c r="Z45" s="160"/>
    </row>
    <row r="46" spans="1:26" ht="140.25" hidden="1">
      <c r="A46" s="152" t="s">
        <v>167</v>
      </c>
      <c r="B46" s="163" t="s">
        <v>168</v>
      </c>
      <c r="C46" s="105" t="s">
        <v>169</v>
      </c>
      <c r="D46" s="180"/>
      <c r="E46" s="178"/>
      <c r="F46" s="178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79"/>
      <c r="S46" s="179"/>
      <c r="T46" s="179"/>
      <c r="U46" s="179"/>
      <c r="V46" s="179"/>
      <c r="W46" s="179"/>
      <c r="X46" s="179"/>
      <c r="Y46" s="179"/>
      <c r="Z46" s="160"/>
    </row>
    <row r="47" spans="1:26" ht="114.75" hidden="1">
      <c r="A47" s="152" t="s">
        <v>170</v>
      </c>
      <c r="B47" s="163" t="s">
        <v>171</v>
      </c>
      <c r="C47" s="105" t="s">
        <v>172</v>
      </c>
      <c r="D47" s="180"/>
      <c r="E47" s="178"/>
      <c r="F47" s="17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79"/>
      <c r="S47" s="179"/>
      <c r="T47" s="179"/>
      <c r="U47" s="179"/>
      <c r="V47" s="179"/>
      <c r="W47" s="179"/>
      <c r="X47" s="179"/>
      <c r="Y47" s="179"/>
      <c r="Z47" s="160"/>
    </row>
    <row r="48" spans="1:26" ht="140.25" hidden="1">
      <c r="A48" s="152" t="s">
        <v>173</v>
      </c>
      <c r="B48" s="163" t="s">
        <v>174</v>
      </c>
      <c r="C48" s="105" t="s">
        <v>175</v>
      </c>
      <c r="D48" s="180"/>
      <c r="E48" s="178"/>
      <c r="F48" s="178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79"/>
      <c r="S48" s="179"/>
      <c r="T48" s="179"/>
      <c r="U48" s="179"/>
      <c r="V48" s="179"/>
      <c r="W48" s="179"/>
      <c r="X48" s="179"/>
      <c r="Y48" s="179"/>
      <c r="Z48" s="160"/>
    </row>
    <row r="49" spans="1:26" ht="140.25" hidden="1">
      <c r="A49" s="152" t="s">
        <v>176</v>
      </c>
      <c r="B49" s="163" t="s">
        <v>177</v>
      </c>
      <c r="C49" s="105" t="s">
        <v>178</v>
      </c>
      <c r="D49" s="180"/>
      <c r="E49" s="178"/>
      <c r="F49" s="178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79"/>
      <c r="S49" s="179"/>
      <c r="T49" s="179"/>
      <c r="U49" s="179"/>
      <c r="V49" s="179"/>
      <c r="W49" s="179"/>
      <c r="X49" s="179"/>
      <c r="Y49" s="179"/>
      <c r="Z49" s="160"/>
    </row>
    <row r="50" spans="1:26" ht="117.75" customHeight="1">
      <c r="A50" s="152" t="s">
        <v>179</v>
      </c>
      <c r="B50" s="163" t="s">
        <v>180</v>
      </c>
      <c r="C50" s="105" t="s">
        <v>181</v>
      </c>
      <c r="D50" s="180" t="s">
        <v>84</v>
      </c>
      <c r="E50" s="178"/>
      <c r="F50" s="178"/>
      <c r="G50" s="189" t="s">
        <v>41</v>
      </c>
      <c r="H50" s="190" t="s">
        <v>182</v>
      </c>
      <c r="I50" s="190" t="s">
        <v>76</v>
      </c>
      <c r="J50" s="181"/>
      <c r="K50" s="181" t="s">
        <v>44</v>
      </c>
      <c r="L50" s="190" t="s">
        <v>183</v>
      </c>
      <c r="M50" s="190" t="s">
        <v>184</v>
      </c>
      <c r="N50" s="181"/>
      <c r="O50" s="181"/>
      <c r="P50" s="181"/>
      <c r="Q50" s="187"/>
      <c r="R50" s="179"/>
      <c r="S50" s="179"/>
      <c r="T50" s="179"/>
      <c r="U50" s="179"/>
      <c r="V50" s="179"/>
      <c r="W50" s="179"/>
      <c r="X50" s="179"/>
      <c r="Y50" s="179"/>
      <c r="Z50" s="160"/>
    </row>
    <row r="51" spans="1:26" ht="76.5" hidden="1">
      <c r="A51" s="152" t="s">
        <v>185</v>
      </c>
      <c r="B51" s="163" t="s">
        <v>186</v>
      </c>
      <c r="C51" s="105" t="s">
        <v>187</v>
      </c>
      <c r="D51" s="180"/>
      <c r="E51" s="178"/>
      <c r="F51" s="178"/>
      <c r="G51" s="189"/>
      <c r="H51" s="190"/>
      <c r="I51" s="190"/>
      <c r="J51" s="181"/>
      <c r="K51" s="181"/>
      <c r="L51" s="181"/>
      <c r="M51" s="181"/>
      <c r="N51" s="181"/>
      <c r="O51" s="181"/>
      <c r="P51" s="181"/>
      <c r="Q51" s="181"/>
      <c r="R51" s="179"/>
      <c r="S51" s="179"/>
      <c r="T51" s="179"/>
      <c r="U51" s="179"/>
      <c r="V51" s="179"/>
      <c r="W51" s="179"/>
      <c r="X51" s="179"/>
      <c r="Y51" s="179"/>
      <c r="Z51" s="160"/>
    </row>
    <row r="52" spans="1:26" ht="204" hidden="1">
      <c r="A52" s="152" t="s">
        <v>188</v>
      </c>
      <c r="B52" s="163" t="s">
        <v>189</v>
      </c>
      <c r="C52" s="105" t="s">
        <v>190</v>
      </c>
      <c r="D52" s="180"/>
      <c r="E52" s="178"/>
      <c r="F52" s="17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79"/>
      <c r="S52" s="179"/>
      <c r="T52" s="179"/>
      <c r="U52" s="179"/>
      <c r="V52" s="179"/>
      <c r="W52" s="179"/>
      <c r="X52" s="179"/>
      <c r="Y52" s="179"/>
      <c r="Z52" s="160"/>
    </row>
    <row r="53" spans="1:26" ht="63.75" hidden="1">
      <c r="A53" s="152" t="s">
        <v>191</v>
      </c>
      <c r="B53" s="163" t="s">
        <v>192</v>
      </c>
      <c r="C53" s="105" t="s">
        <v>193</v>
      </c>
      <c r="D53" s="180"/>
      <c r="E53" s="178"/>
      <c r="F53" s="178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79"/>
      <c r="S53" s="179"/>
      <c r="T53" s="179"/>
      <c r="U53" s="179"/>
      <c r="V53" s="179"/>
      <c r="W53" s="179"/>
      <c r="X53" s="179"/>
      <c r="Y53" s="179"/>
      <c r="Z53" s="160"/>
    </row>
    <row r="54" spans="1:26" ht="0.75" hidden="1" customHeight="1">
      <c r="A54" s="152" t="s">
        <v>194</v>
      </c>
      <c r="B54" s="163" t="s">
        <v>195</v>
      </c>
      <c r="C54" s="105" t="s">
        <v>196</v>
      </c>
      <c r="D54" s="180"/>
      <c r="E54" s="178"/>
      <c r="F54" s="17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9"/>
      <c r="S54" s="179"/>
      <c r="T54" s="179"/>
      <c r="U54" s="179"/>
      <c r="V54" s="179"/>
      <c r="W54" s="179"/>
      <c r="X54" s="179"/>
      <c r="Y54" s="179"/>
      <c r="Z54" s="160"/>
    </row>
    <row r="55" spans="1:26" ht="134.25" customHeight="1">
      <c r="A55" s="152" t="s">
        <v>197</v>
      </c>
      <c r="B55" s="163" t="s">
        <v>198</v>
      </c>
      <c r="C55" s="105" t="s">
        <v>199</v>
      </c>
      <c r="D55" s="180"/>
      <c r="E55" s="178"/>
      <c r="F55" s="17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79">
        <f t="shared" ref="R55:T55" si="11">SUM(R56:R59)</f>
        <v>156.5</v>
      </c>
      <c r="S55" s="179">
        <f t="shared" si="11"/>
        <v>156.5</v>
      </c>
      <c r="T55" s="179">
        <f t="shared" si="11"/>
        <v>0</v>
      </c>
      <c r="U55" s="179">
        <f t="shared" ref="U55:Y55" si="12">SUM(U56:U59)</f>
        <v>0</v>
      </c>
      <c r="V55" s="179">
        <f t="shared" ref="V55:X55" si="13">SUM(V56:V59)</f>
        <v>0</v>
      </c>
      <c r="W55" s="179">
        <f t="shared" si="13"/>
        <v>0</v>
      </c>
      <c r="X55" s="179">
        <f t="shared" si="13"/>
        <v>0</v>
      </c>
      <c r="Y55" s="179">
        <f t="shared" si="12"/>
        <v>0</v>
      </c>
      <c r="Z55" s="160"/>
    </row>
    <row r="56" spans="1:26" ht="99" customHeight="1">
      <c r="A56" s="273" t="s">
        <v>383</v>
      </c>
      <c r="B56" s="163" t="s">
        <v>200</v>
      </c>
      <c r="C56" s="105" t="s">
        <v>263</v>
      </c>
      <c r="D56" s="180" t="s">
        <v>306</v>
      </c>
      <c r="E56" s="178"/>
      <c r="F56" s="178"/>
      <c r="G56" s="189" t="s">
        <v>41</v>
      </c>
      <c r="H56" s="190" t="s">
        <v>85</v>
      </c>
      <c r="I56" s="190" t="s">
        <v>76</v>
      </c>
      <c r="J56" s="181"/>
      <c r="K56" s="181" t="s">
        <v>44</v>
      </c>
      <c r="L56" s="190" t="s">
        <v>86</v>
      </c>
      <c r="M56" s="190" t="s">
        <v>43</v>
      </c>
      <c r="N56" s="181"/>
      <c r="O56" s="181" t="s">
        <v>250</v>
      </c>
      <c r="P56" s="190" t="s">
        <v>350</v>
      </c>
      <c r="Q56" s="196" t="s">
        <v>365</v>
      </c>
      <c r="R56" s="179">
        <v>156.5</v>
      </c>
      <c r="S56" s="179">
        <v>156.5</v>
      </c>
      <c r="T56" s="179">
        <v>0</v>
      </c>
      <c r="U56" s="179">
        <v>0</v>
      </c>
      <c r="V56" s="179">
        <v>0</v>
      </c>
      <c r="W56" s="179">
        <v>0</v>
      </c>
      <c r="X56" s="179">
        <v>0</v>
      </c>
      <c r="Y56" s="179">
        <v>0</v>
      </c>
      <c r="Z56" s="160"/>
    </row>
    <row r="57" spans="1:26" ht="140.25" hidden="1">
      <c r="A57" s="273" t="s">
        <v>378</v>
      </c>
      <c r="B57" s="163" t="s">
        <v>109</v>
      </c>
      <c r="C57" s="105" t="s">
        <v>264</v>
      </c>
      <c r="D57" s="180"/>
      <c r="E57" s="178"/>
      <c r="F57" s="178"/>
      <c r="G57" s="189"/>
      <c r="H57" s="190"/>
      <c r="I57" s="190"/>
      <c r="J57" s="181"/>
      <c r="K57" s="181"/>
      <c r="L57" s="190"/>
      <c r="M57" s="190"/>
      <c r="N57" s="181"/>
      <c r="O57" s="181"/>
      <c r="P57" s="181"/>
      <c r="Q57" s="187"/>
      <c r="R57" s="179"/>
      <c r="S57" s="179"/>
      <c r="T57" s="179"/>
      <c r="U57" s="179"/>
      <c r="V57" s="179"/>
      <c r="W57" s="179"/>
      <c r="X57" s="179"/>
      <c r="Y57" s="179"/>
      <c r="Z57" s="160"/>
    </row>
    <row r="58" spans="1:26" ht="153" hidden="1">
      <c r="A58" s="273" t="s">
        <v>379</v>
      </c>
      <c r="B58" s="163" t="s">
        <v>117</v>
      </c>
      <c r="C58" s="105" t="s">
        <v>265</v>
      </c>
      <c r="D58" s="180"/>
      <c r="E58" s="178"/>
      <c r="F58" s="178"/>
      <c r="G58" s="189"/>
      <c r="H58" s="190"/>
      <c r="I58" s="190"/>
      <c r="J58" s="181"/>
      <c r="K58" s="181"/>
      <c r="L58" s="190"/>
      <c r="M58" s="190"/>
      <c r="N58" s="181"/>
      <c r="O58" s="181" t="s">
        <v>395</v>
      </c>
      <c r="P58" s="190" t="s">
        <v>361</v>
      </c>
      <c r="Q58" s="196" t="s">
        <v>365</v>
      </c>
      <c r="R58" s="179"/>
      <c r="S58" s="179"/>
      <c r="T58" s="179"/>
      <c r="U58" s="179"/>
      <c r="V58" s="179"/>
      <c r="W58" s="179"/>
      <c r="X58" s="179"/>
      <c r="Y58" s="179"/>
      <c r="Z58" s="160"/>
    </row>
    <row r="59" spans="1:26" ht="165.75" hidden="1">
      <c r="A59" s="152"/>
      <c r="B59" s="163" t="s">
        <v>384</v>
      </c>
      <c r="C59" s="105" t="s">
        <v>266</v>
      </c>
      <c r="D59" s="180"/>
      <c r="E59" s="178"/>
      <c r="F59" s="178"/>
      <c r="G59" s="189"/>
      <c r="H59" s="190"/>
      <c r="I59" s="190"/>
      <c r="J59" s="181"/>
      <c r="K59" s="181"/>
      <c r="L59" s="190"/>
      <c r="M59" s="190"/>
      <c r="N59" s="181"/>
      <c r="O59" s="181"/>
      <c r="P59" s="181"/>
      <c r="Q59" s="187"/>
      <c r="R59" s="179"/>
      <c r="S59" s="179"/>
      <c r="T59" s="179"/>
      <c r="U59" s="179"/>
      <c r="V59" s="179"/>
      <c r="W59" s="179"/>
      <c r="X59" s="179"/>
      <c r="Y59" s="179"/>
      <c r="Z59" s="160"/>
    </row>
    <row r="60" spans="1:26" ht="135.75" customHeight="1">
      <c r="A60" s="152" t="s">
        <v>201</v>
      </c>
      <c r="B60" s="163" t="s">
        <v>202</v>
      </c>
      <c r="C60" s="105" t="s">
        <v>203</v>
      </c>
      <c r="D60" s="180"/>
      <c r="E60" s="178"/>
      <c r="F60" s="178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79">
        <f t="shared" ref="R60:T60" si="14">SUM(R61:R62)</f>
        <v>108.45</v>
      </c>
      <c r="S60" s="179">
        <f t="shared" si="14"/>
        <v>108.45</v>
      </c>
      <c r="T60" s="179">
        <f t="shared" si="14"/>
        <v>113.6</v>
      </c>
      <c r="U60" s="179">
        <f t="shared" ref="U60:Y60" si="15">SUM(U61:U62)</f>
        <v>113.6</v>
      </c>
      <c r="V60" s="179">
        <f t="shared" ref="V60:X60" si="16">SUM(V61:V62)</f>
        <v>115.8</v>
      </c>
      <c r="W60" s="179">
        <f t="shared" si="16"/>
        <v>121.59</v>
      </c>
      <c r="X60" s="179">
        <f t="shared" si="16"/>
        <v>127.66950000000001</v>
      </c>
      <c r="Y60" s="179">
        <f t="shared" si="15"/>
        <v>134.05297500000003</v>
      </c>
      <c r="Z60" s="160"/>
    </row>
    <row r="61" spans="1:26" ht="93.75" customHeight="1">
      <c r="A61" s="274" t="s">
        <v>326</v>
      </c>
      <c r="B61" s="163" t="s">
        <v>216</v>
      </c>
      <c r="C61" s="105"/>
      <c r="D61" s="180" t="s">
        <v>204</v>
      </c>
      <c r="E61" s="178"/>
      <c r="F61" s="178"/>
      <c r="G61" s="189" t="s">
        <v>41</v>
      </c>
      <c r="H61" s="190" t="s">
        <v>205</v>
      </c>
      <c r="I61" s="190" t="s">
        <v>76</v>
      </c>
      <c r="J61" s="181"/>
      <c r="K61" s="181" t="s">
        <v>44</v>
      </c>
      <c r="L61" s="190" t="s">
        <v>45</v>
      </c>
      <c r="M61" s="190" t="s">
        <v>43</v>
      </c>
      <c r="N61" s="181"/>
      <c r="O61" s="181" t="s">
        <v>250</v>
      </c>
      <c r="P61" s="181"/>
      <c r="Q61" s="196" t="s">
        <v>366</v>
      </c>
      <c r="R61" s="179">
        <v>108.45</v>
      </c>
      <c r="S61" s="179">
        <v>108.45</v>
      </c>
      <c r="T61" s="179">
        <v>113.6</v>
      </c>
      <c r="U61" s="179">
        <v>113.6</v>
      </c>
      <c r="V61" s="179">
        <v>115.8</v>
      </c>
      <c r="W61" s="179">
        <f>V61*1.05</f>
        <v>121.59</v>
      </c>
      <c r="X61" s="179">
        <f>W61*1.05</f>
        <v>127.66950000000001</v>
      </c>
      <c r="Y61" s="179">
        <f>X61*1.05</f>
        <v>134.05297500000003</v>
      </c>
      <c r="Z61" s="160"/>
    </row>
    <row r="62" spans="1:26" ht="25.5" hidden="1" customHeight="1">
      <c r="A62" s="274" t="s">
        <v>327</v>
      </c>
      <c r="B62" s="163" t="s">
        <v>217</v>
      </c>
      <c r="C62" s="105"/>
      <c r="D62" s="180"/>
      <c r="E62" s="178"/>
      <c r="F62" s="178"/>
      <c r="G62" s="189"/>
      <c r="H62" s="190"/>
      <c r="I62" s="190"/>
      <c r="J62" s="181"/>
      <c r="K62" s="181"/>
      <c r="L62" s="190"/>
      <c r="M62" s="190"/>
      <c r="N62" s="181"/>
      <c r="O62" s="181"/>
      <c r="P62" s="181"/>
      <c r="Q62" s="187"/>
      <c r="R62" s="179"/>
      <c r="S62" s="179"/>
      <c r="T62" s="179"/>
      <c r="U62" s="179"/>
      <c r="V62" s="179"/>
      <c r="W62" s="179"/>
      <c r="X62" s="179"/>
      <c r="Y62" s="179"/>
      <c r="Z62" s="160"/>
    </row>
    <row r="63" spans="1:26" ht="168.75" hidden="1" customHeight="1">
      <c r="A63" s="152" t="s">
        <v>206</v>
      </c>
      <c r="B63" s="163" t="s">
        <v>385</v>
      </c>
      <c r="C63" s="105" t="s">
        <v>207</v>
      </c>
      <c r="D63" s="180"/>
      <c r="E63" s="178"/>
      <c r="F63" s="178"/>
      <c r="G63" s="181"/>
      <c r="H63" s="181"/>
      <c r="I63" s="181"/>
      <c r="J63" s="181"/>
      <c r="K63" s="181"/>
      <c r="L63" s="181"/>
      <c r="M63" s="181"/>
      <c r="N63" s="178"/>
      <c r="O63" s="178"/>
      <c r="P63" s="178"/>
      <c r="Q63" s="178"/>
      <c r="R63" s="179"/>
      <c r="S63" s="179">
        <f>S65</f>
        <v>0</v>
      </c>
      <c r="T63" s="179"/>
      <c r="U63" s="179">
        <f>U65</f>
        <v>0</v>
      </c>
      <c r="V63" s="179"/>
      <c r="W63" s="179"/>
      <c r="X63" s="179"/>
      <c r="Y63" s="179"/>
      <c r="Z63" s="160"/>
    </row>
    <row r="64" spans="1:26" ht="140.25" hidden="1" customHeight="1">
      <c r="A64" s="152" t="s">
        <v>374</v>
      </c>
      <c r="B64" s="163" t="s">
        <v>386</v>
      </c>
      <c r="C64" s="23" t="s">
        <v>376</v>
      </c>
      <c r="D64" s="203" t="s">
        <v>111</v>
      </c>
      <c r="E64" s="204"/>
      <c r="F64" s="204"/>
      <c r="G64" s="205" t="s">
        <v>41</v>
      </c>
      <c r="H64" s="206" t="s">
        <v>205</v>
      </c>
      <c r="I64" s="206" t="s">
        <v>76</v>
      </c>
      <c r="J64" s="178"/>
      <c r="K64" s="207" t="s">
        <v>44</v>
      </c>
      <c r="L64" s="206" t="s">
        <v>45</v>
      </c>
      <c r="M64" s="206" t="s">
        <v>43</v>
      </c>
      <c r="N64" s="178"/>
      <c r="O64" s="181" t="s">
        <v>250</v>
      </c>
      <c r="P64" s="178"/>
      <c r="Q64" s="187" t="s">
        <v>245</v>
      </c>
      <c r="R64" s="179"/>
      <c r="S64" s="179"/>
      <c r="T64" s="179"/>
      <c r="U64" s="179"/>
      <c r="V64" s="179"/>
      <c r="W64" s="179"/>
      <c r="X64" s="179"/>
      <c r="Y64" s="179"/>
      <c r="Z64" s="160"/>
    </row>
    <row r="65" spans="1:27" ht="242.25" hidden="1">
      <c r="A65" s="273" t="s">
        <v>375</v>
      </c>
      <c r="B65" s="208" t="s">
        <v>258</v>
      </c>
      <c r="C65" s="24" t="s">
        <v>259</v>
      </c>
      <c r="D65" s="209" t="s">
        <v>260</v>
      </c>
      <c r="E65" s="178"/>
      <c r="F65" s="178"/>
      <c r="G65" s="189" t="s">
        <v>41</v>
      </c>
      <c r="H65" s="190" t="s">
        <v>205</v>
      </c>
      <c r="I65" s="190" t="s">
        <v>76</v>
      </c>
      <c r="J65" s="181"/>
      <c r="K65" s="181" t="s">
        <v>44</v>
      </c>
      <c r="L65" s="190" t="s">
        <v>45</v>
      </c>
      <c r="M65" s="190" t="s">
        <v>43</v>
      </c>
      <c r="N65" s="181"/>
      <c r="O65" s="181" t="s">
        <v>250</v>
      </c>
      <c r="P65" s="181"/>
      <c r="Q65" s="196" t="s">
        <v>366</v>
      </c>
      <c r="R65" s="179"/>
      <c r="S65" s="179"/>
      <c r="T65" s="179"/>
      <c r="U65" s="179"/>
      <c r="V65" s="179"/>
      <c r="W65" s="179"/>
      <c r="X65" s="179"/>
      <c r="Y65" s="179"/>
      <c r="Z65" s="160"/>
    </row>
    <row r="66" spans="1:27" ht="36" customHeight="1">
      <c r="A66" s="152"/>
      <c r="B66" s="176" t="s">
        <v>208</v>
      </c>
      <c r="C66" s="22"/>
      <c r="D66" s="180"/>
      <c r="E66" s="178"/>
      <c r="F66" s="178"/>
      <c r="G66" s="181"/>
      <c r="H66" s="181"/>
      <c r="I66" s="181"/>
      <c r="J66" s="181"/>
      <c r="K66" s="181"/>
      <c r="L66" s="181"/>
      <c r="M66" s="181"/>
      <c r="N66" s="178"/>
      <c r="O66" s="178"/>
      <c r="P66" s="178" t="s">
        <v>209</v>
      </c>
      <c r="Q66" s="210"/>
      <c r="R66" s="211">
        <f t="shared" ref="R66:T66" si="17">SUM(R8,R55,R60,R63)</f>
        <v>3779.4839999999995</v>
      </c>
      <c r="S66" s="211">
        <f t="shared" si="17"/>
        <v>3551.4559099999997</v>
      </c>
      <c r="T66" s="211">
        <f t="shared" si="17"/>
        <v>4199.5000000000009</v>
      </c>
      <c r="U66" s="211">
        <f t="shared" ref="U66:Y66" si="18">SUM(U8,U55,U60,U63)</f>
        <v>3933.5999999999995</v>
      </c>
      <c r="V66" s="211">
        <f t="shared" ref="V66:X66" si="19">SUM(V8,V55,V60,V63)</f>
        <v>4237.9000000000005</v>
      </c>
      <c r="W66" s="211">
        <f t="shared" si="19"/>
        <v>4407.2450000000008</v>
      </c>
      <c r="X66" s="211">
        <f t="shared" si="19"/>
        <v>4638.5522500000006</v>
      </c>
      <c r="Y66" s="211">
        <f t="shared" si="18"/>
        <v>4882.5193625000011</v>
      </c>
      <c r="Z66" s="160"/>
    </row>
    <row r="67" spans="1:27" ht="37.5" customHeight="1">
      <c r="A67" s="280" t="s">
        <v>389</v>
      </c>
      <c r="B67" s="164" t="s">
        <v>305</v>
      </c>
      <c r="C67" s="160"/>
      <c r="D67" s="209" t="s">
        <v>111</v>
      </c>
      <c r="E67" s="160"/>
      <c r="F67" s="160"/>
      <c r="G67" s="208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246">
        <v>71.266000000000005</v>
      </c>
      <c r="S67" s="246">
        <v>71.266000000000005</v>
      </c>
      <c r="T67" s="246">
        <v>76.7</v>
      </c>
      <c r="U67" s="246">
        <v>76.7</v>
      </c>
      <c r="V67" s="246">
        <v>0</v>
      </c>
      <c r="W67" s="246">
        <v>0</v>
      </c>
      <c r="X67" s="246">
        <v>0</v>
      </c>
      <c r="Y67" s="246">
        <v>0</v>
      </c>
      <c r="Z67" s="202"/>
      <c r="AA67" s="111"/>
    </row>
    <row r="68" spans="1:27" ht="39.75" customHeight="1">
      <c r="A68" s="280"/>
      <c r="B68" s="163" t="s">
        <v>424</v>
      </c>
      <c r="C68" s="281"/>
      <c r="D68" s="226" t="s">
        <v>111</v>
      </c>
      <c r="E68" s="282"/>
      <c r="F68" s="282"/>
      <c r="G68" s="283"/>
      <c r="H68" s="284"/>
      <c r="I68" s="284"/>
      <c r="J68" s="284"/>
      <c r="K68" s="284"/>
      <c r="L68" s="284"/>
      <c r="M68" s="284"/>
      <c r="N68" s="282"/>
      <c r="O68" s="282"/>
      <c r="P68" s="282"/>
      <c r="Q68" s="210"/>
      <c r="R68" s="211">
        <v>0</v>
      </c>
      <c r="S68" s="211">
        <v>0</v>
      </c>
      <c r="T68" s="211">
        <v>750</v>
      </c>
      <c r="U68" s="211">
        <v>750</v>
      </c>
      <c r="V68" s="246">
        <v>0</v>
      </c>
      <c r="W68" s="246">
        <v>0</v>
      </c>
      <c r="X68" s="246">
        <v>0</v>
      </c>
      <c r="Y68" s="246">
        <v>0</v>
      </c>
      <c r="Z68" s="202"/>
      <c r="AA68" s="111"/>
    </row>
    <row r="69" spans="1:27" ht="12.75" hidden="1">
      <c r="A69" s="280"/>
      <c r="B69" s="165"/>
      <c r="C69" s="160"/>
      <c r="D69" s="24"/>
      <c r="E69" s="160"/>
      <c r="F69" s="160"/>
      <c r="G69" s="208"/>
      <c r="H69" s="160"/>
      <c r="I69" s="160"/>
      <c r="J69" s="160"/>
      <c r="K69" s="160"/>
      <c r="L69" s="160"/>
      <c r="M69" s="160"/>
      <c r="N69" s="160"/>
      <c r="O69" s="160"/>
      <c r="P69" s="160"/>
      <c r="Q69" s="151"/>
      <c r="R69" s="285"/>
      <c r="S69" s="285"/>
      <c r="T69" s="230"/>
      <c r="U69" s="285"/>
      <c r="V69" s="285"/>
      <c r="W69" s="285"/>
      <c r="X69" s="285"/>
      <c r="Y69" s="285"/>
      <c r="Z69" s="160"/>
      <c r="AA69" s="112"/>
    </row>
    <row r="70" spans="1:27" ht="33" customHeight="1">
      <c r="A70" s="280"/>
      <c r="B70" s="164" t="s">
        <v>428</v>
      </c>
      <c r="C70" s="160"/>
      <c r="D70" s="215" t="s">
        <v>84</v>
      </c>
      <c r="E70" s="160"/>
      <c r="F70" s="160"/>
      <c r="G70" s="178"/>
      <c r="H70" s="178"/>
      <c r="I70" s="178"/>
      <c r="J70" s="178"/>
      <c r="K70" s="178"/>
      <c r="L70" s="178"/>
      <c r="M70" s="178"/>
      <c r="N70" s="160"/>
      <c r="O70" s="160"/>
      <c r="P70" s="160"/>
      <c r="Q70" s="160"/>
      <c r="R70" s="277">
        <v>0</v>
      </c>
      <c r="S70" s="277">
        <v>0</v>
      </c>
      <c r="T70" s="286">
        <v>892.4</v>
      </c>
      <c r="U70" s="285">
        <v>892.4</v>
      </c>
      <c r="V70" s="277">
        <v>0</v>
      </c>
      <c r="W70" s="277">
        <v>0</v>
      </c>
      <c r="X70" s="277">
        <v>0</v>
      </c>
      <c r="Y70" s="277">
        <v>0</v>
      </c>
      <c r="Z70" s="160"/>
    </row>
    <row r="71" spans="1:27" ht="87.75" customHeight="1">
      <c r="A71" s="287" t="s">
        <v>396</v>
      </c>
      <c r="B71" s="164" t="s">
        <v>430</v>
      </c>
      <c r="C71" s="160"/>
      <c r="D71" s="24">
        <v>1003</v>
      </c>
      <c r="E71" s="160"/>
      <c r="F71" s="160"/>
      <c r="G71" s="20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246">
        <v>441</v>
      </c>
      <c r="S71" s="246">
        <v>441</v>
      </c>
      <c r="T71" s="246">
        <v>0</v>
      </c>
      <c r="U71" s="246">
        <v>0</v>
      </c>
      <c r="V71" s="246">
        <v>453.5</v>
      </c>
      <c r="W71" s="246">
        <f>V71*1.1</f>
        <v>498.85</v>
      </c>
      <c r="X71" s="246">
        <f>W71*1.1</f>
        <v>548.73500000000001</v>
      </c>
      <c r="Y71" s="246">
        <f>X71*1.1</f>
        <v>603.60850000000005</v>
      </c>
      <c r="Z71" s="160"/>
    </row>
    <row r="72" spans="1:27" ht="22.5" customHeight="1">
      <c r="A72" s="160"/>
      <c r="B72" s="216" t="s">
        <v>269</v>
      </c>
      <c r="C72" s="160"/>
      <c r="D72" s="160"/>
      <c r="E72" s="160"/>
      <c r="F72" s="160"/>
      <c r="G72" s="20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218">
        <f t="shared" ref="R72:T72" si="20">R66+R67+R68+R69+R70+R71</f>
        <v>4291.75</v>
      </c>
      <c r="S72" s="218">
        <f t="shared" si="20"/>
        <v>4063.7219099999998</v>
      </c>
      <c r="T72" s="218">
        <f t="shared" si="20"/>
        <v>5918.6</v>
      </c>
      <c r="U72" s="218">
        <f t="shared" ref="U72:Y72" si="21">U66+U67+U68+U69+U70+U71</f>
        <v>5652.6999999999989</v>
      </c>
      <c r="V72" s="218">
        <f t="shared" ref="V72:X72" si="22">V66+V67+V68+V69+V70+V71</f>
        <v>4691.4000000000005</v>
      </c>
      <c r="W72" s="218">
        <f t="shared" si="22"/>
        <v>4906.0950000000012</v>
      </c>
      <c r="X72" s="218">
        <f t="shared" si="22"/>
        <v>5187.2872500000003</v>
      </c>
      <c r="Y72" s="218">
        <f t="shared" si="21"/>
        <v>5486.1278625000014</v>
      </c>
      <c r="Z72" s="217"/>
    </row>
    <row r="73" spans="1:27" ht="12" hidden="1" customHeight="1">
      <c r="A73" s="249"/>
      <c r="B73" s="250"/>
      <c r="C73" s="251"/>
      <c r="D73" s="252"/>
      <c r="E73" s="216"/>
      <c r="F73" s="216"/>
      <c r="G73" s="253"/>
      <c r="H73" s="254"/>
      <c r="I73" s="254"/>
      <c r="J73" s="254"/>
      <c r="K73" s="254"/>
      <c r="L73" s="254"/>
      <c r="M73" s="254"/>
      <c r="N73" s="216"/>
      <c r="O73" s="216"/>
      <c r="P73" s="216"/>
      <c r="Q73" s="255"/>
      <c r="R73" s="255"/>
      <c r="S73" s="255"/>
      <c r="T73" s="255"/>
      <c r="U73" s="255"/>
      <c r="V73" s="255"/>
      <c r="W73" s="255"/>
      <c r="X73" s="255"/>
      <c r="Y73" s="255"/>
      <c r="Z73" s="151"/>
    </row>
    <row r="74" spans="1:27" ht="15" customHeight="1">
      <c r="A74" s="151"/>
      <c r="B74" s="151"/>
      <c r="C74" s="151"/>
      <c r="D74" s="151"/>
      <c r="E74" s="151"/>
      <c r="F74" s="151"/>
      <c r="G74" s="257"/>
      <c r="H74" s="258"/>
      <c r="I74" s="258"/>
      <c r="J74" s="258"/>
      <c r="K74" s="258"/>
      <c r="L74" s="258"/>
      <c r="M74" s="258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7" ht="13.5" customHeight="1">
      <c r="A75" s="151"/>
      <c r="B75" s="151"/>
      <c r="C75" s="151"/>
      <c r="D75" s="151"/>
      <c r="E75" s="151"/>
      <c r="F75" s="151"/>
      <c r="G75" s="261"/>
      <c r="H75" s="262"/>
      <c r="I75" s="262"/>
      <c r="J75" s="262"/>
      <c r="K75" s="262"/>
      <c r="L75" s="262"/>
      <c r="M75" s="262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7" spans="1:27" ht="18" customHeight="1">
      <c r="Q77" s="148" t="s">
        <v>210</v>
      </c>
      <c r="R77" s="148"/>
      <c r="S77" s="148"/>
      <c r="T77" s="148"/>
      <c r="U77" s="148"/>
      <c r="X77" s="110" t="s">
        <v>209</v>
      </c>
    </row>
    <row r="78" spans="1:27" ht="18" customHeight="1">
      <c r="B78" s="148" t="s">
        <v>230</v>
      </c>
      <c r="C78" s="148"/>
      <c r="D78" s="148"/>
      <c r="G78" s="115" t="s">
        <v>282</v>
      </c>
      <c r="Q78" s="116" t="s">
        <v>212</v>
      </c>
      <c r="R78" s="116"/>
      <c r="S78" s="116"/>
      <c r="T78" s="116"/>
      <c r="U78" s="116"/>
      <c r="X78" s="117"/>
      <c r="Y78" s="148" t="s">
        <v>279</v>
      </c>
      <c r="Z78" s="148"/>
    </row>
  </sheetData>
  <mergeCells count="35">
    <mergeCell ref="K23:K24"/>
    <mergeCell ref="L23:L24"/>
    <mergeCell ref="M23:M24"/>
    <mergeCell ref="O23:O24"/>
    <mergeCell ref="B78:D78"/>
    <mergeCell ref="A73:C73"/>
    <mergeCell ref="I35:I36"/>
    <mergeCell ref="H23:H24"/>
    <mergeCell ref="I23:I24"/>
    <mergeCell ref="B21:B22"/>
    <mergeCell ref="C21:C22"/>
    <mergeCell ref="C23:C24"/>
    <mergeCell ref="A21:A22"/>
    <mergeCell ref="G23:G24"/>
    <mergeCell ref="A9:A11"/>
    <mergeCell ref="B9:B11"/>
    <mergeCell ref="F4:I4"/>
    <mergeCell ref="J4:M4"/>
    <mergeCell ref="C9:C11"/>
    <mergeCell ref="Q77:U77"/>
    <mergeCell ref="A23:A24"/>
    <mergeCell ref="B23:B24"/>
    <mergeCell ref="Y78:Z78"/>
    <mergeCell ref="A2:Y2"/>
    <mergeCell ref="A3:C5"/>
    <mergeCell ref="D3:D5"/>
    <mergeCell ref="E3:Q3"/>
    <mergeCell ref="E4:E5"/>
    <mergeCell ref="Z3:Z5"/>
    <mergeCell ref="X4:Y4"/>
    <mergeCell ref="S4:U4"/>
    <mergeCell ref="V4:V5"/>
    <mergeCell ref="R3:Y3"/>
    <mergeCell ref="W4:W5"/>
    <mergeCell ref="N4:Q4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48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Александровск</vt:lpstr>
      <vt:lpstr>Большесунд</vt:lpstr>
      <vt:lpstr>Ильинка</vt:lpstr>
      <vt:lpstr>Кадикасы</vt:lpstr>
      <vt:lpstr>Моргауши</vt:lpstr>
      <vt:lpstr>Москакасы</vt:lpstr>
      <vt:lpstr>Оринино</vt:lpstr>
      <vt:lpstr>Сятра </vt:lpstr>
      <vt:lpstr>Тораево</vt:lpstr>
      <vt:lpstr>Хорной</vt:lpstr>
      <vt:lpstr>Чуманкасы</vt:lpstr>
      <vt:lpstr>Шатьма </vt:lpstr>
      <vt:lpstr>Юнга</vt:lpstr>
      <vt:lpstr>Юськасы</vt:lpstr>
      <vt:lpstr>Ярабай</vt:lpstr>
      <vt:lpstr>Ярославка</vt:lpstr>
      <vt:lpstr>Лист1</vt:lpstr>
      <vt:lpstr>Александровск!Область_печати</vt:lpstr>
      <vt:lpstr>Большесунд!Область_печати</vt:lpstr>
      <vt:lpstr>Ильинка!Область_печати</vt:lpstr>
      <vt:lpstr>Кадикасы!Область_печати</vt:lpstr>
      <vt:lpstr>Моргауши!Область_печати</vt:lpstr>
      <vt:lpstr>Москакасы!Область_печати</vt:lpstr>
      <vt:lpstr>Оринино!Область_печати</vt:lpstr>
      <vt:lpstr>'Сятра '!Область_печати</vt:lpstr>
      <vt:lpstr>Чуманкасы!Область_печати</vt:lpstr>
      <vt:lpstr>Юнга!Область_печати</vt:lpstr>
      <vt:lpstr>Юськасы!Область_печати</vt:lpstr>
      <vt:lpstr>Ярабай!Область_печати</vt:lpstr>
      <vt:lpstr>Ярославка!Область_печати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ОЛЬГ@</cp:lastModifiedBy>
  <cp:lastPrinted>2012-06-13T10:21:09Z</cp:lastPrinted>
  <dcterms:created xsi:type="dcterms:W3CDTF">2009-05-29T06:07:57Z</dcterms:created>
  <dcterms:modified xsi:type="dcterms:W3CDTF">2012-06-13T10:55:49Z</dcterms:modified>
</cp:coreProperties>
</file>