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11025" tabRatio="881" activeTab="6"/>
  </bookViews>
  <sheets>
    <sheet name="Александровск" sheetId="1" r:id="rId1"/>
    <sheet name="Большесунд" sheetId="2" r:id="rId2"/>
    <sheet name="Ильинка" sheetId="3" r:id="rId3"/>
    <sheet name="Кадикасы" sheetId="4" r:id="rId4"/>
    <sheet name="Моргауши" sheetId="5" r:id="rId5"/>
    <sheet name="Москакасы" sheetId="6" r:id="rId6"/>
    <sheet name="Оринино" sheetId="7" r:id="rId7"/>
    <sheet name="Сятра " sheetId="8" r:id="rId8"/>
    <sheet name="Тораево" sheetId="9" r:id="rId9"/>
    <sheet name="Хорной" sheetId="10" r:id="rId10"/>
    <sheet name="Чуманкасы" sheetId="11" r:id="rId11"/>
    <sheet name="Шатьма " sheetId="12" r:id="rId12"/>
    <sheet name="Юнга" sheetId="13" r:id="rId13"/>
    <sheet name="Юськасы" sheetId="14" r:id="rId14"/>
    <sheet name="Ярабай" sheetId="15" r:id="rId15"/>
    <sheet name="Ярославка" sheetId="16" r:id="rId16"/>
    <sheet name="Итоги" sheetId="17" r:id="rId17"/>
  </sheets>
  <definedNames>
    <definedName name="_xlnm.Print_Area" localSheetId="0">'Александровск'!$A$1:$AA$71</definedName>
    <definedName name="_xlnm.Print_Area" localSheetId="1">'Большесунд'!$A$1:$Z$69</definedName>
    <definedName name="_xlnm.Print_Area" localSheetId="2">'Ильинка'!$A$1:$Z$71</definedName>
    <definedName name="_xlnm.Print_Area" localSheetId="16">'Итоги'!$A$1:$H$90</definedName>
    <definedName name="_xlnm.Print_Area" localSheetId="5">'Москакасы'!$A$1:$Z$63</definedName>
    <definedName name="_xlnm.Print_Area" localSheetId="13">'Юськасы'!$A$1:$Z$69</definedName>
    <definedName name="_xlnm.Print_Area" localSheetId="15">'Ярославка'!$A$1:$Z$67</definedName>
  </definedNames>
  <calcPr fullCalcOnLoad="1"/>
</workbook>
</file>

<file path=xl/sharedStrings.xml><?xml version="1.0" encoding="utf-8"?>
<sst xmlns="http://schemas.openxmlformats.org/spreadsheetml/2006/main" count="5518" uniqueCount="383">
  <si>
    <t xml:space="preserve">Реестр расходных обязательств Александровского сельского поселения Моргаушского района 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</si>
  <si>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</si>
  <si>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</si>
  <si>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</si>
  <si>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</si>
  <si>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</si>
  <si>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</si>
  <si>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</si>
  <si>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</si>
  <si>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</si>
  <si>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</si>
  <si>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</si>
  <si>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</si>
  <si>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</si>
  <si>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</si>
  <si>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</si>
  <si>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</si>
  <si>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</si>
  <si>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</si>
  <si>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</si>
  <si>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</si>
  <si>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</si>
  <si>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</si>
  <si>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</si>
  <si>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</si>
  <si>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</si>
  <si>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</si>
  <si>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</si>
  <si>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</si>
  <si>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</si>
  <si>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</si>
  <si>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</si>
  <si>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</si>
  <si>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</si>
  <si>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</si>
  <si>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</si>
  <si>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</si>
  <si>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</si>
  <si>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</si>
  <si>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</si>
  <si>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</si>
  <si>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</si>
  <si>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</si>
  <si>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0104          0112</t>
  </si>
  <si>
    <t>Федеральный закон от 6 октября 2003 г. №131-ФЗ "Об общих принципах организации местного самоуправления в Российской Федерации"</t>
  </si>
  <si>
    <t>статья 14</t>
  </si>
  <si>
    <t>01.01.2006, не установлен</t>
  </si>
  <si>
    <t xml:space="preserve">Закон ЧР от 18 октября 2004 г. №19 "Об организации местного самоуправления в Чувашской Республике" </t>
  </si>
  <si>
    <t>статья 8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</si>
  <si>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</si>
  <si>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</si>
  <si>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</si>
  <si>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</si>
  <si>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</si>
  <si>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</si>
  <si>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</si>
  <si>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</si>
  <si>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</si>
  <si>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</si>
  <si>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</si>
  <si>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</si>
  <si>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</si>
  <si>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</si>
  <si>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</si>
  <si>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</si>
  <si>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</si>
  <si>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</si>
  <si>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</si>
  <si>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</si>
  <si>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</si>
  <si>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</si>
  <si>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</si>
  <si>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</si>
  <si>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</si>
  <si>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</si>
  <si>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</si>
  <si>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</si>
  <si>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</si>
  <si>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</si>
  <si>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0406</t>
  </si>
  <si>
    <t>Абз 4.подп.4 п.1.ст.14</t>
  </si>
  <si>
    <t>01.01.2006,не установлен</t>
  </si>
  <si>
    <t>Абз.4 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</si>
  <si>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</si>
  <si>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</si>
  <si>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</si>
  <si>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0409       0503</t>
  </si>
  <si>
    <t>Абз.5 подп.5 п.5 ст.14</t>
  </si>
  <si>
    <t>Абз.5 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</si>
  <si>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</si>
  <si>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</si>
  <si>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</si>
  <si>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1003</t>
  </si>
  <si>
    <t>Абз.6 подп.6 п.1 ст.14</t>
  </si>
  <si>
    <t>Абз.6 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</si>
  <si>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</si>
  <si>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</si>
  <si>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</si>
  <si>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</si>
  <si>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</si>
  <si>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</si>
  <si>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</si>
  <si>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</si>
  <si>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</si>
  <si>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</si>
  <si>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</si>
  <si>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</si>
  <si>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</si>
  <si>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Федеральный закон от 6 октября 2003 г. №131-ФЗ "Об общих принципах организации местного самоуправления в Российской Федерации" </t>
  </si>
  <si>
    <t>Абз.10 подп.9 п.1 ст.14</t>
  </si>
  <si>
    <t>Закон ЧР от 18 октября 2004 г. №19 "Об организации местного самоуправления в Чувашской Республике"  Закон ЧР от 25 ноября 2005Г. №47 "О пожарной безопасности в ЧР"</t>
  </si>
  <si>
    <t>Абз.9 подп.9 п.1 ст.8  п.5-6 ст. 5</t>
  </si>
  <si>
    <t>01.01.2006, не установлен 10.12..2005,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</si>
  <si>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</si>
  <si>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</si>
  <si>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</si>
  <si>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</si>
  <si>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</si>
  <si>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</si>
  <si>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</si>
  <si>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Абз.12 подп.11 п.1 ст.14</t>
  </si>
  <si>
    <t>Закон ЧР от 18 октября 2004 г. №19 "Об организации местного самоуправления в Чувашской Республике" Закон ЧР от 15.06.1998 Г. №11 "О библиотечном деле"</t>
  </si>
  <si>
    <t xml:space="preserve">Абз.11 подп.11 п.1, ст.8 статья 5 </t>
  </si>
  <si>
    <t xml:space="preserve">01.01.2006, не установлен 26.06.1998, не установлен 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</si>
  <si>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</si>
  <si>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</si>
  <si>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</si>
  <si>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Абз.22 подп.19,1 п .1 ст.15</t>
  </si>
  <si>
    <t>Абз.18 подп.18 п.1 ст.9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</si>
  <si>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</si>
  <si>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</si>
  <si>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</si>
  <si>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Абз.23 подп.19.2 п .1 ст.15</t>
  </si>
  <si>
    <t>статья 9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</si>
  <si>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</si>
  <si>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</si>
  <si>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</si>
  <si>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</si>
  <si>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</si>
  <si>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</si>
  <si>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0908</t>
  </si>
  <si>
    <t>Абз.30 подп.26  п .1 ст.15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</si>
  <si>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</si>
  <si>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</si>
  <si>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</si>
  <si>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Закон ЧР от 8 октября 2001 г. №47"О физической культуре и спорте в ЧР"</t>
  </si>
  <si>
    <t>статья 7</t>
  </si>
  <si>
    <t>19.10.2001, не установлен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</si>
  <si>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</si>
  <si>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</si>
  <si>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</si>
  <si>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</si>
  <si>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</si>
  <si>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</si>
  <si>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</si>
  <si>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</si>
  <si>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</si>
  <si>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</si>
  <si>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</si>
  <si>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</si>
  <si>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</t>
  </si>
  <si>
    <t>Абз.16 подп.15 п .1 ст.15</t>
  </si>
  <si>
    <t>Абз.15 подп.15 п.1 ст.9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</si>
  <si>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</si>
  <si>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</si>
  <si>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</si>
  <si>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</si>
  <si>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</si>
  <si>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</si>
  <si>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</si>
  <si>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</si>
  <si>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</si>
  <si>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</si>
  <si>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</si>
  <si>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</si>
  <si>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</si>
  <si>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</si>
  <si>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</si>
  <si>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</si>
  <si>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</si>
  <si>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</si>
  <si>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</si>
  <si>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</si>
  <si>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</si>
  <si>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</si>
  <si>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</si>
  <si>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</si>
  <si>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</si>
  <si>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</si>
  <si>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</si>
  <si>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</si>
  <si>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</si>
  <si>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</si>
  <si>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 xml:space="preserve">Абз.9 подп.8 п.1 ст.14 </t>
  </si>
  <si>
    <t xml:space="preserve">Абз.8 подп.8 п.1  ст.8                                </t>
  </si>
  <si>
    <t xml:space="preserve">01.01.2006, не установлен  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</si>
  <si>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</si>
  <si>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</si>
  <si>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</si>
  <si>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</si>
  <si>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</si>
  <si>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</si>
  <si>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</si>
  <si>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</si>
  <si>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</si>
  <si>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</si>
  <si>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</si>
  <si>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</si>
  <si>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</si>
  <si>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</si>
  <si>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</si>
  <si>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1.2.1</t>
  </si>
  <si>
    <t>обеспечение жильем малоимущих, проживающих в поселениях и нуждающихся в улучшении жилищных условий.</t>
  </si>
  <si>
    <t>1101      1104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</si>
  <si>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</si>
  <si>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</si>
  <si>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</si>
  <si>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</t>
  </si>
  <si>
    <t>Воинский учет</t>
  </si>
  <si>
    <t>0203</t>
  </si>
  <si>
    <t>Абз.31 подп.29 п.1 ст.14</t>
  </si>
  <si>
    <t>1.3.2</t>
  </si>
  <si>
    <t>пункт 1 статьи 11 Закона ЧР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</si>
  <si>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</si>
  <si>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</si>
  <si>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</si>
  <si>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создание музеев поселения</t>
  </si>
  <si>
    <t>1.5</t>
  </si>
  <si>
    <t>ИТОГО расходные обязательства поселений</t>
  </si>
  <si>
    <t xml:space="preserve"> </t>
  </si>
  <si>
    <t xml:space="preserve">Начальник финансового отдела </t>
  </si>
  <si>
    <t xml:space="preserve">Глава Александровского сельского поселения </t>
  </si>
  <si>
    <t>В.И. Егоров</t>
  </si>
  <si>
    <t xml:space="preserve">админситрации Моргаушского района </t>
  </si>
  <si>
    <t>администрации Моргаушского района</t>
  </si>
  <si>
    <t xml:space="preserve">Р.И.Ананьева </t>
  </si>
  <si>
    <t xml:space="preserve">Реестр расходных обязательств Большесундырского сельского поселения Моргаушского района </t>
  </si>
  <si>
    <t>0409                    0503</t>
  </si>
  <si>
    <t>0411             0412</t>
  </si>
  <si>
    <t>1,2,1</t>
  </si>
  <si>
    <t>1101                            1104</t>
  </si>
  <si>
    <t xml:space="preserve">Воинский учет </t>
  </si>
  <si>
    <t>Пункт 1 статьи 11 Закона ЧР</t>
  </si>
  <si>
    <t xml:space="preserve">Глава Большесундырского сельского поселения </t>
  </si>
  <si>
    <t xml:space="preserve">Реестр расходных обязательств Ильинского сельского поселения Моргаушского района </t>
  </si>
  <si>
    <t>0104</t>
  </si>
  <si>
    <t>0409                        0503</t>
  </si>
  <si>
    <t>0411      0412</t>
  </si>
  <si>
    <t>1101               1104</t>
  </si>
  <si>
    <t xml:space="preserve">Глава Ильинского сельского поселения </t>
  </si>
  <si>
    <t xml:space="preserve">Реестр расходных обязательств Кадикасинского сельского поселения Моргаушского района </t>
  </si>
  <si>
    <t>01.01.2009 г -31.12.2009 г</t>
  </si>
  <si>
    <t>0409                                0503</t>
  </si>
  <si>
    <t>0411                             0412</t>
  </si>
  <si>
    <t>1101                           1104</t>
  </si>
  <si>
    <t xml:space="preserve">Глава Кадикасинского сельского поселения </t>
  </si>
  <si>
    <t xml:space="preserve">Реестр расходных обязательств Моргаушского  сельского поселения Моргаушского района </t>
  </si>
  <si>
    <t>0107</t>
  </si>
  <si>
    <t>0411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</si>
  <si>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</si>
  <si>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 xml:space="preserve">Глава Моргаушского сельского поселения </t>
  </si>
  <si>
    <t xml:space="preserve">Реестр расходных обязательств Москакасинского  сельского поселения Моргаушского района </t>
  </si>
  <si>
    <t>0409                                      0503</t>
  </si>
  <si>
    <t>0411               0412</t>
  </si>
  <si>
    <t>1101         1104</t>
  </si>
  <si>
    <t>Военнский учет</t>
  </si>
  <si>
    <t xml:space="preserve">Глава Москакасинского сельского поселения </t>
  </si>
  <si>
    <t xml:space="preserve">Реестр расходных обязательств Орининского сельского поселения Моргаушского района </t>
  </si>
  <si>
    <t>0409                                         0503</t>
  </si>
  <si>
    <t xml:space="preserve">Глава Орининского сельского поселения </t>
  </si>
  <si>
    <t xml:space="preserve">Реестр расходных обязательств Сятракасинского сельского поселения Моргаушского района </t>
  </si>
  <si>
    <t>0104                          0112</t>
  </si>
  <si>
    <t>0409                                       0503</t>
  </si>
  <si>
    <t>0411                                      0412</t>
  </si>
  <si>
    <t>1101                                     1104</t>
  </si>
  <si>
    <t xml:space="preserve">Глава Сятракасинского сельского поселения </t>
  </si>
  <si>
    <t xml:space="preserve">Реестр расходных обязательств Тораевского сельского поселения Моргаушского района </t>
  </si>
  <si>
    <t>0104                                       0112</t>
  </si>
  <si>
    <t>0409                                    0503</t>
  </si>
  <si>
    <t>0411                                                  0412</t>
  </si>
  <si>
    <t>1101                                             1104</t>
  </si>
  <si>
    <t xml:space="preserve">Глава Тороаевского сельского поселения </t>
  </si>
  <si>
    <t xml:space="preserve">Реестр расходных обязательств Хорнойского сельского поселения Моргаушского района </t>
  </si>
  <si>
    <t>0104                            0112</t>
  </si>
  <si>
    <t>0409                                           0503</t>
  </si>
  <si>
    <t xml:space="preserve">Глава Хорнойского  сельского поселения </t>
  </si>
  <si>
    <t xml:space="preserve">Реестр расходных обязательств Чуманкасинского сельского поселения Моргаушского района </t>
  </si>
  <si>
    <t>0104                                              0112</t>
  </si>
  <si>
    <t>0409                                            0503</t>
  </si>
  <si>
    <t>0411                               0412</t>
  </si>
  <si>
    <t xml:space="preserve">Глава Чуманкасинского сельского поселения </t>
  </si>
  <si>
    <t xml:space="preserve">Реестр расходных обязательств Шатьмапосинского сельского поселения Моргаушского района </t>
  </si>
  <si>
    <t>0104                                 0112</t>
  </si>
  <si>
    <t>0409                                                     0503</t>
  </si>
  <si>
    <t>0411                                       0412</t>
  </si>
  <si>
    <t>1101                                         1104</t>
  </si>
  <si>
    <t xml:space="preserve">Глава Шатьмапосинского сельского поселения </t>
  </si>
  <si>
    <t xml:space="preserve">Реестр расходных обязательств Юнгинского сельского поселения Моргаушского района </t>
  </si>
  <si>
    <t>0104               0112</t>
  </si>
  <si>
    <t>0409                              0503</t>
  </si>
  <si>
    <t>0411                              0412</t>
  </si>
  <si>
    <t>1101                              1104</t>
  </si>
  <si>
    <t xml:space="preserve">Глава Юнгинского сельского поселения </t>
  </si>
  <si>
    <t xml:space="preserve">Реестр расходных обязательств Юськасинского сельского поселения Моргаушского района </t>
  </si>
  <si>
    <t>0104                                    0112</t>
  </si>
  <si>
    <t>0409                                     0503</t>
  </si>
  <si>
    <t>0411                                    0412</t>
  </si>
  <si>
    <t>1101                                    1104</t>
  </si>
  <si>
    <t>срздание музеев поселения</t>
  </si>
  <si>
    <t xml:space="preserve">Глава Юськасинского сельского поселения </t>
  </si>
  <si>
    <t xml:space="preserve">Реестр расходных обязательств Ярабайкасинского сельского поселения Моргаушского района </t>
  </si>
  <si>
    <t>0409                               0503</t>
  </si>
  <si>
    <t>0902</t>
  </si>
  <si>
    <t>ВСЕГО</t>
  </si>
  <si>
    <t xml:space="preserve">Глава Ярабайкасинского сельского поселения </t>
  </si>
  <si>
    <t xml:space="preserve">Реестр расходных обязательств Ярославского сельского поселения Моргаушского района </t>
  </si>
  <si>
    <t>0104                                   0112</t>
  </si>
  <si>
    <t>0409                      0503</t>
  </si>
  <si>
    <t>0411                                               0412</t>
  </si>
  <si>
    <t xml:space="preserve">Глава Ярославского  сельского поселения </t>
  </si>
  <si>
    <t>Всего</t>
  </si>
  <si>
    <t xml:space="preserve">план 2008 </t>
  </si>
  <si>
    <t>факт 2008</t>
  </si>
  <si>
    <t>по поселен</t>
  </si>
  <si>
    <t>сводныый</t>
  </si>
  <si>
    <t>разница</t>
  </si>
  <si>
    <t>0801, (442)</t>
  </si>
  <si>
    <t>801(440)</t>
  </si>
  <si>
    <t>801(443)</t>
  </si>
  <si>
    <t>503(озе)</t>
  </si>
  <si>
    <t>411(генплан)</t>
  </si>
  <si>
    <t>503(освещ)</t>
  </si>
  <si>
    <t>1СТ11</t>
  </si>
  <si>
    <t>Итого</t>
  </si>
  <si>
    <t>0801 муз</t>
  </si>
  <si>
    <t>0411                0412</t>
  </si>
  <si>
    <t>01.01.2009, не установлен</t>
  </si>
  <si>
    <t>Решения Собрания депутатов Алесандровского сельского поселения от 107.12.2009 г. № С-28/1</t>
  </si>
  <si>
    <t>01.01.2010 г -31.12.2010 г</t>
  </si>
  <si>
    <t>запланировано (2009 г.)</t>
  </si>
  <si>
    <t>фактически исполнено (2009 г.)</t>
  </si>
  <si>
    <t>текущий финансовый год (2010 г.)</t>
  </si>
  <si>
    <t>очередной финансовый год (2011 г.)</t>
  </si>
  <si>
    <t>финансовый год  2012</t>
  </si>
  <si>
    <t>финансовый год 2013</t>
  </si>
  <si>
    <t>Решения Собрания депутатов  Б.Сундырского сельского поселения от 18.12.2009 г. №С-33/1</t>
  </si>
  <si>
    <t>Решения Собрания депутатов  Ильинского сельского поселения от 17.12.2009 г. №С-31/1</t>
  </si>
  <si>
    <t>Решения Собрания депутатов  Кадикасинского сельского поселения от 13.17.2009г. №С-25/1</t>
  </si>
  <si>
    <t>Решения Собрания депутатов  Моргаушского сельского поселения от 17.12.2009 г. №С-29/1</t>
  </si>
  <si>
    <t>Решения Собрания депутатов  Москакасинского сельского поселения от 18.12.2009 г. № 35/1</t>
  </si>
  <si>
    <t>Решения Собрания депутатов Орининского  сельского поселения от 19.12.2009 г. №С-31/1</t>
  </si>
  <si>
    <t>Решения Собрания депутатов Сятракасинского сельского поселения от 21.12.2009 г №С-31/1</t>
  </si>
  <si>
    <t>Решения Собрания депутатов Тораевского   сельского поселения от 21.12.2009 г. №С-26/1</t>
  </si>
  <si>
    <t>Решения Собрания депутатов  Хорнойского сельского поселения от 18.12.2009 г. №С-32/1</t>
  </si>
  <si>
    <t>Решения Собрания депутатов  Чуманкасинского сельского поселения от 21.12.2009 г. № С-30/1</t>
  </si>
  <si>
    <t>Решения Собрания депутатов  Шатьмапосинского сельского поселения от 21.12.2009 г. №С-35/1</t>
  </si>
  <si>
    <t>Решения Собрания депутатов  Юнгинского сельского поселения от 17.12.2009 г. №С-34/1</t>
  </si>
  <si>
    <t>Решения Собрания депутатов Юськасинского  сельского поселения от 17.12.2009 г. №С-37/1</t>
  </si>
  <si>
    <t>Решения Собрания депутатов Ярабайкасинского  сельского поселения от 21.12.2009 г. №С-28/1</t>
  </si>
  <si>
    <t>Решения Собрания депутатов  Ярославского сельского поселения от 21.12.2009 г. №С-21/1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</si>
  <si>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</si>
  <si>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РП-Г-5200</t>
  </si>
  <si>
    <t>0114      0503</t>
  </si>
  <si>
    <t>1.4.1</t>
  </si>
  <si>
    <t>0409 0503</t>
  </si>
  <si>
    <t>0412</t>
  </si>
  <si>
    <t>1104</t>
  </si>
  <si>
    <t>0309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</si>
  <si>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</t>
  </si>
  <si>
    <t>РП-Б-4300</t>
  </si>
  <si>
    <t>РП-Б-4400</t>
  </si>
  <si>
    <t>РП-Б-4500</t>
  </si>
  <si>
    <t>основе генеральных планов поселения локументации по планировке территории, выдача разрешений на строительство, разрешений на ввод объектов в эксп</t>
  </si>
  <si>
    <t>РП-Б-4600</t>
  </si>
  <si>
    <t>0502</t>
  </si>
  <si>
    <t>Абз.4 подп.4 п.1 ст.9</t>
  </si>
  <si>
    <t>Обеспечение жильем молодых семей и молодых специалистов в с/м, ФЦП "Социальное развитие села до 2012 года"</t>
  </si>
  <si>
    <t>Всего расходов поселения</t>
  </si>
  <si>
    <t>0112</t>
  </si>
  <si>
    <t>0406     0503</t>
  </si>
  <si>
    <t>0406                  0502</t>
  </si>
  <si>
    <t>0406             0502</t>
  </si>
  <si>
    <t>Развитие улично-дорожной сети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</si>
</sst>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[$-FC19]d\ mmmm\ yyyy\ &quot;г.&quot;"/>
    <numFmt numFmtId="169" formatCode="0.000000"/>
    <numFmt numFmtId="170" formatCode="0.0000000"/>
    <numFmt numFmtId="171" formatCode="0.00000000"/>
    <numFmt numFmtId="172" formatCode="0.000000000"/>
  </numFmts>
  <fonts count="51">
    <font>
      <sz val="10"/>
      <name val="Arial Cyr"/>
      <family val="0"/>
    </font>
    <font>
      <sz val="11"/>
      <color indexed="8"/>
      <name val="Times New Roman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name val="Arial Cyr"/>
      <family val="2"/>
    </font>
    <font>
      <b/>
      <sz val="8"/>
      <name val="Arial Cyr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8"/>
      <color indexed="12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11" fillId="0" borderId="10" xfId="43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right"/>
    </xf>
    <xf numFmtId="0" fontId="13" fillId="0" borderId="10" xfId="33" applyFont="1" applyBorder="1">
      <alignment/>
      <protection/>
    </xf>
    <xf numFmtId="0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0" xfId="43" applyNumberFormat="1" applyFont="1" applyFill="1" applyBorder="1" applyAlignment="1" applyProtection="1">
      <alignment horizontal="center" vertical="center" wrapText="1"/>
      <protection/>
    </xf>
    <xf numFmtId="49" fontId="15" fillId="0" borderId="10" xfId="43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1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1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0" xfId="0" applyFont="1" applyBorder="1" applyAlignment="1">
      <alignment horizontal="left" vertical="center" wrapText="1"/>
    </xf>
    <xf numFmtId="164" fontId="14" fillId="0" borderId="10" xfId="0" applyNumberFormat="1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/>
    </xf>
    <xf numFmtId="16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2" xfId="0" applyNumberFormat="1" applyBorder="1" applyAlignment="1">
      <alignment horizontal="center"/>
    </xf>
    <xf numFmtId="164" fontId="12" fillId="0" borderId="10" xfId="33" applyNumberFormat="1" applyFont="1" applyBorder="1" applyAlignment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4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view="pageBreakPreview" zoomScale="80" zoomScaleNormal="80" zoomScaleSheetLayoutView="80" zoomScalePageLayoutView="0" workbookViewId="0" topLeftCell="A1">
      <pane xSplit="6" ySplit="6" topLeftCell="L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66" sqref="A66:IV67"/>
    </sheetView>
  </sheetViews>
  <sheetFormatPr defaultColWidth="9.00390625" defaultRowHeight="12.75"/>
  <cols>
    <col min="1" max="1" width="6.875" style="41" customWidth="1"/>
    <col min="2" max="2" width="35.375" style="41" customWidth="1"/>
    <col min="3" max="4" width="9.125" style="41" customWidth="1"/>
    <col min="5" max="5" width="3.00390625" style="41" hidden="1" customWidth="1"/>
    <col min="6" max="6" width="6.37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12890625" style="41" hidden="1" customWidth="1"/>
    <col min="15" max="15" width="23.00390625" style="41" customWidth="1"/>
    <col min="16" max="16" width="7.875" style="41" customWidth="1"/>
    <col min="17" max="17" width="10.00390625" style="41" customWidth="1"/>
    <col min="18" max="19" width="9.125" style="41" hidden="1" customWidth="1"/>
    <col min="20" max="21" width="10.75390625" style="41" bestFit="1" customWidth="1"/>
    <col min="22" max="23" width="10.25390625" style="41" customWidth="1"/>
    <col min="24" max="24" width="9.125" style="41" hidden="1" customWidth="1"/>
    <col min="25" max="26" width="10.75390625" style="41" bestFit="1" customWidth="1"/>
    <col min="27" max="27" width="6.125" style="41" customWidth="1"/>
  </cols>
  <sheetData>
    <row r="1" spans="1:27" ht="15">
      <c r="A1" s="1"/>
      <c r="B1" s="1"/>
      <c r="C1" s="1"/>
      <c r="D1" s="2"/>
      <c r="E1" s="1"/>
      <c r="F1" s="1"/>
      <c r="G1" s="8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</row>
    <row r="2" spans="1:27" ht="15.7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/>
      <c r="AA3" s="103" t="s">
        <v>5</v>
      </c>
    </row>
    <row r="4" spans="1:27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  <c r="AA4" s="103"/>
    </row>
    <row r="5" spans="1:27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3"/>
      <c r="Y5" s="89" t="s">
        <v>343</v>
      </c>
      <c r="Z5" s="89" t="s">
        <v>344</v>
      </c>
      <c r="AA5" s="103"/>
    </row>
    <row r="6" spans="1:27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/>
      <c r="Y6" s="3" t="s">
        <v>31</v>
      </c>
      <c r="Z6" s="3" t="s">
        <v>32</v>
      </c>
      <c r="AA6" s="3" t="s">
        <v>33</v>
      </c>
    </row>
    <row r="7" spans="1:27" ht="18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32">
        <f>SUM(T8,T52,T54,T57)</f>
        <v>2032.88117</v>
      </c>
      <c r="U7" s="132">
        <f>SUM(U8,U52,U54,U57)</f>
        <v>1977.978</v>
      </c>
      <c r="V7" s="132">
        <f>SUM(V8,V52,V54,V57)</f>
        <v>1964.8</v>
      </c>
      <c r="W7" s="132">
        <f>SUM(W8,W52,W54,W57)</f>
        <v>2057.1</v>
      </c>
      <c r="X7" s="132">
        <f>SUM(X8,X52,X54,X57)</f>
        <v>2211</v>
      </c>
      <c r="Y7" s="132">
        <f>SUM(Y8,Y52,Y54,Y57)</f>
        <v>2189.7000000000003</v>
      </c>
      <c r="Z7" s="132">
        <f>SUM(Z8,Z52,Z54,Z57)</f>
        <v>2320.742</v>
      </c>
      <c r="AA7" s="126"/>
    </row>
    <row r="8" spans="1:27" ht="69.75" customHeight="1">
      <c r="A8" s="5" t="s">
        <v>37</v>
      </c>
      <c r="B8" s="11" t="s">
        <v>38</v>
      </c>
      <c r="C8" s="12" t="s">
        <v>39</v>
      </c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9"/>
      <c r="S8" s="9"/>
      <c r="T8" s="132">
        <f>SUM(T9:T51)</f>
        <v>1794.3100000000002</v>
      </c>
      <c r="U8" s="132">
        <f>SUM(U9:U51)</f>
        <v>1740.32769</v>
      </c>
      <c r="V8" s="132">
        <f>SUM(V9:V51)</f>
        <v>1844.8999999999999</v>
      </c>
      <c r="W8" s="132">
        <f>SUM(W9:W51)</f>
        <v>1794.9</v>
      </c>
      <c r="X8" s="132">
        <f>SUM(X9:X51)</f>
        <v>2043.7000000000003</v>
      </c>
      <c r="Y8" s="132">
        <f>SUM(Y9:Y51)</f>
        <v>1900.6000000000001</v>
      </c>
      <c r="Z8" s="132">
        <f>SUM(Z9:Z51)</f>
        <v>2014.384</v>
      </c>
      <c r="AA8" s="126"/>
    </row>
    <row r="9" spans="1:27" ht="82.5" customHeight="1">
      <c r="A9" s="5" t="s">
        <v>40</v>
      </c>
      <c r="B9" s="15" t="s">
        <v>41</v>
      </c>
      <c r="C9" s="16" t="s">
        <v>42</v>
      </c>
      <c r="D9" s="13" t="s">
        <v>43</v>
      </c>
      <c r="E9" s="14"/>
      <c r="F9" s="14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337</v>
      </c>
      <c r="P9" s="14"/>
      <c r="Q9" s="88" t="s">
        <v>338</v>
      </c>
      <c r="R9" s="9"/>
      <c r="S9" s="9"/>
      <c r="T9" s="127">
        <v>564.6</v>
      </c>
      <c r="U9" s="127">
        <v>549.7</v>
      </c>
      <c r="V9" s="132">
        <v>532.4</v>
      </c>
      <c r="W9" s="132">
        <v>564.3</v>
      </c>
      <c r="X9" s="132">
        <v>699.6</v>
      </c>
      <c r="Y9" s="132">
        <v>598.2</v>
      </c>
      <c r="Z9" s="127">
        <v>634.1</v>
      </c>
      <c r="AA9" s="126"/>
    </row>
    <row r="10" spans="1:27" ht="18.75" customHeight="1">
      <c r="A10" s="5" t="s">
        <v>49</v>
      </c>
      <c r="B10" s="15" t="s">
        <v>50</v>
      </c>
      <c r="C10" s="16" t="s">
        <v>51</v>
      </c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127"/>
      <c r="U10" s="127"/>
      <c r="V10" s="132"/>
      <c r="W10" s="132"/>
      <c r="X10" s="132"/>
      <c r="Y10" s="132"/>
      <c r="Z10" s="127"/>
      <c r="AA10" s="126"/>
    </row>
    <row r="11" spans="1:27" ht="72.75" customHeight="1">
      <c r="A11" s="5" t="s">
        <v>52</v>
      </c>
      <c r="B11" s="15" t="s">
        <v>53</v>
      </c>
      <c r="C11" s="16" t="s">
        <v>54</v>
      </c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127"/>
      <c r="U11" s="127"/>
      <c r="V11" s="132"/>
      <c r="W11" s="132"/>
      <c r="X11" s="132"/>
      <c r="Y11" s="132"/>
      <c r="Z11" s="127"/>
      <c r="AA11" s="126"/>
    </row>
    <row r="12" spans="1:27" ht="72.75" customHeight="1">
      <c r="A12" s="5" t="s">
        <v>55</v>
      </c>
      <c r="B12" s="15" t="s">
        <v>56</v>
      </c>
      <c r="C12" s="16" t="s">
        <v>57</v>
      </c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127"/>
      <c r="U12" s="127"/>
      <c r="V12" s="132"/>
      <c r="W12" s="132"/>
      <c r="X12" s="132"/>
      <c r="Y12" s="132"/>
      <c r="Z12" s="127"/>
      <c r="AA12" s="126"/>
    </row>
    <row r="13" spans="1:27" ht="84" customHeight="1">
      <c r="A13" s="5" t="s">
        <v>58</v>
      </c>
      <c r="B13" s="15" t="s">
        <v>59</v>
      </c>
      <c r="C13" s="16" t="s">
        <v>60</v>
      </c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127"/>
      <c r="U13" s="127"/>
      <c r="V13" s="132"/>
      <c r="W13" s="132"/>
      <c r="X13" s="132"/>
      <c r="Y13" s="132"/>
      <c r="Z13" s="127"/>
      <c r="AA13" s="126"/>
    </row>
    <row r="14" spans="1:27" ht="63">
      <c r="A14" s="5" t="s">
        <v>61</v>
      </c>
      <c r="B14" s="15" t="s">
        <v>62</v>
      </c>
      <c r="C14" s="16" t="s">
        <v>63</v>
      </c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127"/>
      <c r="U14" s="127"/>
      <c r="V14" s="132"/>
      <c r="W14" s="132"/>
      <c r="X14" s="132"/>
      <c r="Y14" s="132"/>
      <c r="Z14" s="127"/>
      <c r="AA14" s="126"/>
    </row>
    <row r="15" spans="1:27" ht="72" customHeight="1">
      <c r="A15" s="5" t="s">
        <v>64</v>
      </c>
      <c r="B15" s="15" t="s">
        <v>65</v>
      </c>
      <c r="C15" s="16" t="s">
        <v>66</v>
      </c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127"/>
      <c r="U15" s="127"/>
      <c r="V15" s="132"/>
      <c r="W15" s="132"/>
      <c r="X15" s="132"/>
      <c r="Y15" s="132"/>
      <c r="Z15" s="127"/>
      <c r="AA15" s="126"/>
    </row>
    <row r="16" spans="1:27" ht="30.75" customHeight="1">
      <c r="A16" s="5" t="s">
        <v>67</v>
      </c>
      <c r="B16" s="15" t="s">
        <v>68</v>
      </c>
      <c r="C16" s="16" t="s">
        <v>69</v>
      </c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127"/>
      <c r="U16" s="127"/>
      <c r="V16" s="132"/>
      <c r="W16" s="132"/>
      <c r="X16" s="132"/>
      <c r="Y16" s="132"/>
      <c r="Z16" s="127"/>
      <c r="AA16" s="126"/>
    </row>
    <row r="17" spans="1:27" ht="23.25" customHeight="1">
      <c r="A17" s="5" t="s">
        <v>70</v>
      </c>
      <c r="B17" s="15" t="s">
        <v>71</v>
      </c>
      <c r="C17" s="16" t="s">
        <v>72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127"/>
      <c r="U17" s="127"/>
      <c r="V17" s="132"/>
      <c r="W17" s="132"/>
      <c r="X17" s="132"/>
      <c r="Y17" s="132"/>
      <c r="Z17" s="127"/>
      <c r="AA17" s="126"/>
    </row>
    <row r="18" spans="1:27" ht="32.25" customHeight="1">
      <c r="A18" s="5" t="s">
        <v>73</v>
      </c>
      <c r="B18" s="15" t="s">
        <v>74</v>
      </c>
      <c r="C18" s="16" t="s">
        <v>75</v>
      </c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127"/>
      <c r="U18" s="127"/>
      <c r="V18" s="132"/>
      <c r="W18" s="132"/>
      <c r="X18" s="132"/>
      <c r="Y18" s="132"/>
      <c r="Z18" s="127"/>
      <c r="AA18" s="126"/>
    </row>
    <row r="19" spans="1:27" ht="56.25" customHeight="1">
      <c r="A19" s="123" t="s">
        <v>76</v>
      </c>
      <c r="B19" s="121" t="s">
        <v>77</v>
      </c>
      <c r="C19" s="121" t="s">
        <v>78</v>
      </c>
      <c r="D19" s="13" t="s">
        <v>79</v>
      </c>
      <c r="E19" s="14"/>
      <c r="F19" s="14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14"/>
      <c r="P19" s="14"/>
      <c r="Q19" s="20"/>
      <c r="R19" s="9"/>
      <c r="S19" s="9"/>
      <c r="T19" s="127"/>
      <c r="U19" s="127"/>
      <c r="V19" s="132"/>
      <c r="W19" s="132"/>
      <c r="X19" s="132"/>
      <c r="Y19" s="132"/>
      <c r="Z19" s="127"/>
      <c r="AA19" s="126"/>
    </row>
    <row r="20" spans="1:27" ht="56.25" customHeight="1">
      <c r="A20" s="124"/>
      <c r="B20" s="122"/>
      <c r="C20" s="122"/>
      <c r="D20" s="13" t="s">
        <v>374</v>
      </c>
      <c r="E20" s="14"/>
      <c r="F20" s="14"/>
      <c r="G20" s="24" t="s">
        <v>44</v>
      </c>
      <c r="H20" s="17" t="s">
        <v>80</v>
      </c>
      <c r="I20" s="18" t="s">
        <v>81</v>
      </c>
      <c r="J20" s="14"/>
      <c r="K20" s="19" t="s">
        <v>47</v>
      </c>
      <c r="L20" s="18" t="s">
        <v>375</v>
      </c>
      <c r="M20" s="18" t="s">
        <v>46</v>
      </c>
      <c r="N20" s="14"/>
      <c r="O20" s="14"/>
      <c r="P20" s="14"/>
      <c r="Q20" s="20"/>
      <c r="R20" s="9"/>
      <c r="S20" s="9"/>
      <c r="T20" s="127"/>
      <c r="U20" s="127"/>
      <c r="V20" s="132">
        <v>164.2</v>
      </c>
      <c r="W20" s="132"/>
      <c r="X20" s="132"/>
      <c r="Y20" s="132"/>
      <c r="Z20" s="127"/>
      <c r="AA20" s="126"/>
    </row>
    <row r="21" spans="1:27" ht="74.25" customHeight="1">
      <c r="A21" s="5" t="s">
        <v>83</v>
      </c>
      <c r="B21" s="15" t="s">
        <v>84</v>
      </c>
      <c r="C21" s="16" t="s">
        <v>85</v>
      </c>
      <c r="D21" s="13" t="s">
        <v>86</v>
      </c>
      <c r="E21" s="14"/>
      <c r="F21" s="14"/>
      <c r="G21" s="24" t="s">
        <v>44</v>
      </c>
      <c r="H21" s="17" t="s">
        <v>87</v>
      </c>
      <c r="I21" s="18" t="s">
        <v>81</v>
      </c>
      <c r="J21" s="14"/>
      <c r="K21" s="19" t="s">
        <v>47</v>
      </c>
      <c r="L21" s="18" t="s">
        <v>88</v>
      </c>
      <c r="M21" s="18" t="s">
        <v>46</v>
      </c>
      <c r="N21" s="14"/>
      <c r="O21" s="87" t="s">
        <v>337</v>
      </c>
      <c r="P21" s="14"/>
      <c r="Q21" s="20" t="s">
        <v>338</v>
      </c>
      <c r="R21" s="9"/>
      <c r="S21" s="9"/>
      <c r="T21" s="128">
        <v>266.86</v>
      </c>
      <c r="U21" s="127">
        <v>244.84</v>
      </c>
      <c r="V21" s="133">
        <v>193.6</v>
      </c>
      <c r="W21" s="128">
        <v>205.2</v>
      </c>
      <c r="X21" s="128">
        <v>423.9</v>
      </c>
      <c r="Y21" s="128">
        <v>217.6</v>
      </c>
      <c r="Z21" s="127">
        <v>230.6</v>
      </c>
      <c r="AA21" s="126"/>
    </row>
    <row r="22" spans="1:27" ht="83.25" customHeight="1">
      <c r="A22" s="5" t="s">
        <v>89</v>
      </c>
      <c r="B22" s="15" t="s">
        <v>90</v>
      </c>
      <c r="C22" s="16" t="s">
        <v>91</v>
      </c>
      <c r="D22" s="13" t="s">
        <v>92</v>
      </c>
      <c r="E22" s="14"/>
      <c r="F22" s="14"/>
      <c r="G22" s="24" t="s">
        <v>44</v>
      </c>
      <c r="H22" s="17" t="s">
        <v>93</v>
      </c>
      <c r="I22" s="18" t="s">
        <v>81</v>
      </c>
      <c r="J22" s="14"/>
      <c r="K22" s="19" t="s">
        <v>47</v>
      </c>
      <c r="L22" s="18" t="s">
        <v>94</v>
      </c>
      <c r="M22" s="18" t="s">
        <v>46</v>
      </c>
      <c r="N22" s="14"/>
      <c r="O22" s="87" t="s">
        <v>337</v>
      </c>
      <c r="P22" s="14"/>
      <c r="Q22" s="20" t="s">
        <v>338</v>
      </c>
      <c r="R22" s="9"/>
      <c r="S22" s="9"/>
      <c r="T22" s="127"/>
      <c r="U22" s="127"/>
      <c r="V22" s="132"/>
      <c r="W22" s="132"/>
      <c r="X22" s="132"/>
      <c r="Y22" s="132"/>
      <c r="Z22" s="127"/>
      <c r="AA22" s="126"/>
    </row>
    <row r="23" spans="1:27" ht="42">
      <c r="A23" s="5" t="s">
        <v>95</v>
      </c>
      <c r="B23" s="15" t="s">
        <v>96</v>
      </c>
      <c r="C23" s="16" t="s">
        <v>97</v>
      </c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127"/>
      <c r="U23" s="127"/>
      <c r="V23" s="132"/>
      <c r="W23" s="132"/>
      <c r="X23" s="132"/>
      <c r="Y23" s="132"/>
      <c r="Z23" s="127"/>
      <c r="AA23" s="126"/>
    </row>
    <row r="24" spans="1:27" ht="52.5" customHeight="1">
      <c r="A24" s="5" t="s">
        <v>98</v>
      </c>
      <c r="B24" s="15" t="s">
        <v>99</v>
      </c>
      <c r="C24" s="16" t="s">
        <v>100</v>
      </c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127"/>
      <c r="U24" s="127"/>
      <c r="V24" s="132"/>
      <c r="W24" s="132"/>
      <c r="X24" s="132"/>
      <c r="Y24" s="132"/>
      <c r="Z24" s="127"/>
      <c r="AA24" s="126"/>
    </row>
    <row r="25" spans="1:27" ht="32.25" customHeight="1">
      <c r="A25" s="5" t="s">
        <v>101</v>
      </c>
      <c r="B25" s="15" t="s">
        <v>102</v>
      </c>
      <c r="C25" s="16" t="s">
        <v>103</v>
      </c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127"/>
      <c r="U25" s="127"/>
      <c r="V25" s="132"/>
      <c r="W25" s="132"/>
      <c r="X25" s="132"/>
      <c r="Y25" s="132"/>
      <c r="Z25" s="127"/>
      <c r="AA25" s="126"/>
    </row>
    <row r="26" spans="1:27" ht="90.75" customHeight="1">
      <c r="A26" s="5" t="s">
        <v>104</v>
      </c>
      <c r="B26" s="15" t="s">
        <v>105</v>
      </c>
      <c r="C26" s="16" t="s">
        <v>106</v>
      </c>
      <c r="D26" s="13" t="s">
        <v>107</v>
      </c>
      <c r="E26" s="14"/>
      <c r="F26" s="14"/>
      <c r="G26" s="24" t="s">
        <v>108</v>
      </c>
      <c r="H26" s="17" t="s">
        <v>109</v>
      </c>
      <c r="I26" s="18" t="s">
        <v>81</v>
      </c>
      <c r="J26" s="14"/>
      <c r="K26" s="19" t="s">
        <v>110</v>
      </c>
      <c r="L26" s="18" t="s">
        <v>111</v>
      </c>
      <c r="M26" s="18" t="s">
        <v>112</v>
      </c>
      <c r="N26" s="14"/>
      <c r="O26" s="87" t="s">
        <v>337</v>
      </c>
      <c r="P26" s="14"/>
      <c r="Q26" s="20" t="s">
        <v>338</v>
      </c>
      <c r="R26" s="9"/>
      <c r="S26" s="9"/>
      <c r="T26" s="127">
        <v>8.6</v>
      </c>
      <c r="U26" s="127">
        <v>4.8</v>
      </c>
      <c r="V26" s="132">
        <v>65.5</v>
      </c>
      <c r="W26" s="132">
        <v>69.4</v>
      </c>
      <c r="X26" s="132">
        <v>9.7</v>
      </c>
      <c r="Y26" s="132">
        <v>73.6</v>
      </c>
      <c r="Z26" s="127">
        <v>78</v>
      </c>
      <c r="AA26" s="126"/>
    </row>
    <row r="27" spans="1:27" ht="31.5" customHeight="1">
      <c r="A27" s="5" t="s">
        <v>113</v>
      </c>
      <c r="B27" s="15" t="s">
        <v>114</v>
      </c>
      <c r="C27" s="16" t="s">
        <v>115</v>
      </c>
      <c r="D27" s="13"/>
      <c r="E27" s="14"/>
      <c r="F27" s="14"/>
      <c r="G27" s="24"/>
      <c r="H27" s="17"/>
      <c r="I27" s="18"/>
      <c r="J27" s="14"/>
      <c r="K27" s="19"/>
      <c r="L27" s="18"/>
      <c r="M27" s="18"/>
      <c r="N27" s="14"/>
      <c r="O27" s="14"/>
      <c r="P27" s="14"/>
      <c r="Q27" s="14"/>
      <c r="R27" s="9"/>
      <c r="S27" s="9"/>
      <c r="T27" s="127"/>
      <c r="U27" s="127"/>
      <c r="V27" s="132"/>
      <c r="W27" s="132"/>
      <c r="X27" s="132"/>
      <c r="Y27" s="132"/>
      <c r="Z27" s="127"/>
      <c r="AA27" s="126"/>
    </row>
    <row r="28" spans="1:27" ht="89.25" customHeight="1">
      <c r="A28" s="5" t="s">
        <v>116</v>
      </c>
      <c r="B28" s="15" t="s">
        <v>117</v>
      </c>
      <c r="C28" s="16" t="s">
        <v>118</v>
      </c>
      <c r="D28" s="13" t="s">
        <v>119</v>
      </c>
      <c r="E28" s="14"/>
      <c r="F28" s="14"/>
      <c r="G28" s="24" t="s">
        <v>44</v>
      </c>
      <c r="H28" s="17" t="s">
        <v>120</v>
      </c>
      <c r="I28" s="18" t="s">
        <v>81</v>
      </c>
      <c r="J28" s="14"/>
      <c r="K28" s="19" t="s">
        <v>121</v>
      </c>
      <c r="L28" s="18" t="s">
        <v>122</v>
      </c>
      <c r="M28" s="18" t="s">
        <v>123</v>
      </c>
      <c r="N28" s="14"/>
      <c r="O28" s="87" t="s">
        <v>337</v>
      </c>
      <c r="P28" s="14"/>
      <c r="Q28" s="20" t="s">
        <v>338</v>
      </c>
      <c r="R28" s="9"/>
      <c r="S28" s="9"/>
      <c r="T28" s="127">
        <v>137.85</v>
      </c>
      <c r="U28" s="127">
        <v>134.71169</v>
      </c>
      <c r="V28" s="132">
        <v>110.9</v>
      </c>
      <c r="W28" s="132">
        <v>113.3</v>
      </c>
      <c r="X28" s="132">
        <v>151.9</v>
      </c>
      <c r="Y28" s="132">
        <v>120.2</v>
      </c>
      <c r="Z28" s="127">
        <v>127.3</v>
      </c>
      <c r="AA28" s="126"/>
    </row>
    <row r="29" spans="1:27" ht="57" customHeight="1">
      <c r="A29" s="5" t="s">
        <v>124</v>
      </c>
      <c r="B29" s="15" t="s">
        <v>125</v>
      </c>
      <c r="C29" s="16" t="s">
        <v>126</v>
      </c>
      <c r="D29" s="13" t="s">
        <v>119</v>
      </c>
      <c r="E29" s="14"/>
      <c r="F29" s="14"/>
      <c r="G29" s="24" t="s">
        <v>44</v>
      </c>
      <c r="H29" s="17" t="s">
        <v>127</v>
      </c>
      <c r="I29" s="18" t="s">
        <v>81</v>
      </c>
      <c r="J29" s="14"/>
      <c r="K29" s="19" t="s">
        <v>47</v>
      </c>
      <c r="L29" s="18" t="s">
        <v>128</v>
      </c>
      <c r="M29" s="18" t="s">
        <v>46</v>
      </c>
      <c r="N29" s="14"/>
      <c r="O29" s="87" t="s">
        <v>337</v>
      </c>
      <c r="P29" s="14"/>
      <c r="Q29" s="20" t="s">
        <v>338</v>
      </c>
      <c r="R29" s="9"/>
      <c r="S29" s="9"/>
      <c r="T29" s="127">
        <v>663.6</v>
      </c>
      <c r="U29" s="127">
        <v>658.064</v>
      </c>
      <c r="V29" s="132">
        <v>613.2</v>
      </c>
      <c r="W29" s="132">
        <v>645.8</v>
      </c>
      <c r="X29" s="132">
        <v>651.2</v>
      </c>
      <c r="Y29" s="132">
        <v>684.5</v>
      </c>
      <c r="Z29" s="127">
        <v>725.6</v>
      </c>
      <c r="AA29" s="126"/>
    </row>
    <row r="30" spans="1:27" ht="73.5" customHeight="1">
      <c r="A30" s="5" t="s">
        <v>129</v>
      </c>
      <c r="B30" s="15" t="s">
        <v>130</v>
      </c>
      <c r="C30" s="16" t="s">
        <v>131</v>
      </c>
      <c r="D30" s="13" t="s">
        <v>119</v>
      </c>
      <c r="E30" s="14"/>
      <c r="F30" s="14"/>
      <c r="G30" s="24" t="s">
        <v>44</v>
      </c>
      <c r="H30" s="17" t="s">
        <v>132</v>
      </c>
      <c r="I30" s="18" t="s">
        <v>81</v>
      </c>
      <c r="J30" s="14"/>
      <c r="K30" s="19" t="s">
        <v>47</v>
      </c>
      <c r="L30" s="18" t="s">
        <v>133</v>
      </c>
      <c r="M30" s="18" t="s">
        <v>46</v>
      </c>
      <c r="N30" s="14"/>
      <c r="O30" s="14"/>
      <c r="P30" s="14"/>
      <c r="Q30" s="20"/>
      <c r="R30" s="9"/>
      <c r="S30" s="9"/>
      <c r="T30" s="127"/>
      <c r="U30" s="127"/>
      <c r="V30" s="132"/>
      <c r="W30" s="132"/>
      <c r="X30" s="132"/>
      <c r="Y30" s="132"/>
      <c r="Z30" s="127"/>
      <c r="AA30" s="126"/>
    </row>
    <row r="31" spans="1:27" ht="52.5">
      <c r="A31" s="5" t="s">
        <v>134</v>
      </c>
      <c r="B31" s="15" t="s">
        <v>135</v>
      </c>
      <c r="C31" s="16" t="s">
        <v>136</v>
      </c>
      <c r="D31" s="13" t="s">
        <v>119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0"/>
      <c r="R31" s="9"/>
      <c r="S31" s="9"/>
      <c r="T31" s="127"/>
      <c r="U31" s="127"/>
      <c r="V31" s="132"/>
      <c r="W31" s="132"/>
      <c r="X31" s="132"/>
      <c r="Y31" s="132"/>
      <c r="Z31" s="127"/>
      <c r="AA31" s="126"/>
    </row>
    <row r="32" spans="1:27" ht="64.5" customHeight="1">
      <c r="A32" s="5" t="s">
        <v>137</v>
      </c>
      <c r="B32" s="15" t="s">
        <v>138</v>
      </c>
      <c r="C32" s="16" t="s">
        <v>139</v>
      </c>
      <c r="D32" s="13" t="s">
        <v>140</v>
      </c>
      <c r="E32" s="14"/>
      <c r="F32" s="14"/>
      <c r="G32" s="110" t="s">
        <v>44</v>
      </c>
      <c r="H32" s="111" t="s">
        <v>141</v>
      </c>
      <c r="I32" s="112" t="s">
        <v>81</v>
      </c>
      <c r="J32" s="14"/>
      <c r="K32" s="19" t="s">
        <v>47</v>
      </c>
      <c r="L32" s="18" t="s">
        <v>133</v>
      </c>
      <c r="M32" s="18" t="s">
        <v>46</v>
      </c>
      <c r="N32" s="14"/>
      <c r="O32" s="87" t="s">
        <v>337</v>
      </c>
      <c r="P32" s="14"/>
      <c r="Q32" s="20" t="s">
        <v>338</v>
      </c>
      <c r="R32" s="9"/>
      <c r="S32" s="9"/>
      <c r="T32" s="127">
        <v>6</v>
      </c>
      <c r="U32" s="127">
        <v>5.3</v>
      </c>
      <c r="V32" s="132">
        <v>6</v>
      </c>
      <c r="W32" s="132">
        <v>6.5</v>
      </c>
      <c r="X32" s="132">
        <v>6.8</v>
      </c>
      <c r="Y32" s="132">
        <v>6.8</v>
      </c>
      <c r="Z32" s="127">
        <f aca="true" t="shared" si="0" ref="Z32:Z39">Y32*1.06</f>
        <v>7.208</v>
      </c>
      <c r="AA32" s="126"/>
    </row>
    <row r="33" spans="1:27" ht="0.75" customHeight="1" hidden="1">
      <c r="A33" s="5" t="s">
        <v>142</v>
      </c>
      <c r="B33" s="15" t="s">
        <v>143</v>
      </c>
      <c r="C33" s="16" t="s">
        <v>144</v>
      </c>
      <c r="D33" s="13"/>
      <c r="E33" s="14"/>
      <c r="F33" s="14"/>
      <c r="G33" s="110"/>
      <c r="H33" s="111"/>
      <c r="I33" s="112"/>
      <c r="J33" s="14"/>
      <c r="K33" s="19" t="s">
        <v>145</v>
      </c>
      <c r="L33" s="18" t="s">
        <v>146</v>
      </c>
      <c r="M33" s="18" t="s">
        <v>147</v>
      </c>
      <c r="N33" s="14"/>
      <c r="O33" s="14"/>
      <c r="P33" s="14"/>
      <c r="Q33" s="14"/>
      <c r="R33" s="9"/>
      <c r="S33" s="9"/>
      <c r="T33" s="127"/>
      <c r="U33" s="127"/>
      <c r="V33" s="132"/>
      <c r="W33" s="132"/>
      <c r="X33" s="132"/>
      <c r="Y33" s="132"/>
      <c r="Z33" s="127">
        <f t="shared" si="0"/>
        <v>0</v>
      </c>
      <c r="AA33" s="126"/>
    </row>
    <row r="34" spans="1:27" ht="51" customHeight="1" hidden="1">
      <c r="A34" s="5" t="s">
        <v>148</v>
      </c>
      <c r="B34" s="15" t="s">
        <v>149</v>
      </c>
      <c r="C34" s="16" t="s">
        <v>150</v>
      </c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127"/>
      <c r="U34" s="127"/>
      <c r="V34" s="132"/>
      <c r="W34" s="132"/>
      <c r="X34" s="132"/>
      <c r="Y34" s="132"/>
      <c r="Z34" s="127">
        <f t="shared" si="0"/>
        <v>0</v>
      </c>
      <c r="AA34" s="126"/>
    </row>
    <row r="35" spans="1:27" ht="12.75" hidden="1">
      <c r="A35" s="5" t="s">
        <v>151</v>
      </c>
      <c r="B35" s="15" t="s">
        <v>152</v>
      </c>
      <c r="C35" s="16" t="s">
        <v>153</v>
      </c>
      <c r="D35" s="13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127"/>
      <c r="U35" s="127"/>
      <c r="V35" s="132"/>
      <c r="W35" s="132"/>
      <c r="X35" s="132"/>
      <c r="Y35" s="132"/>
      <c r="Z35" s="127">
        <f t="shared" si="0"/>
        <v>0</v>
      </c>
      <c r="AA35" s="126"/>
    </row>
    <row r="36" spans="1:27" ht="21" hidden="1">
      <c r="A36" s="5" t="s">
        <v>154</v>
      </c>
      <c r="B36" s="15" t="s">
        <v>155</v>
      </c>
      <c r="C36" s="16" t="s">
        <v>156</v>
      </c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127"/>
      <c r="U36" s="127"/>
      <c r="V36" s="132"/>
      <c r="W36" s="132"/>
      <c r="X36" s="132"/>
      <c r="Y36" s="132"/>
      <c r="Z36" s="127">
        <f t="shared" si="0"/>
        <v>0</v>
      </c>
      <c r="AA36" s="126"/>
    </row>
    <row r="37" spans="1:27" ht="66.75" customHeight="1">
      <c r="A37" s="5" t="s">
        <v>157</v>
      </c>
      <c r="B37" s="15" t="s">
        <v>158</v>
      </c>
      <c r="C37" s="16" t="s">
        <v>159</v>
      </c>
      <c r="D37" s="13" t="s">
        <v>160</v>
      </c>
      <c r="E37" s="14"/>
      <c r="F37" s="14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14"/>
      <c r="P37" s="14"/>
      <c r="Q37" s="20"/>
      <c r="R37" s="9"/>
      <c r="S37" s="9"/>
      <c r="T37" s="127">
        <v>45.7</v>
      </c>
      <c r="U37" s="127">
        <v>44.912</v>
      </c>
      <c r="V37" s="132">
        <v>20</v>
      </c>
      <c r="W37" s="132">
        <v>41.9</v>
      </c>
      <c r="X37" s="132">
        <v>43.9</v>
      </c>
      <c r="Y37" s="132">
        <v>43.9</v>
      </c>
      <c r="Z37" s="127">
        <f t="shared" si="0"/>
        <v>46.534</v>
      </c>
      <c r="AA37" s="126"/>
    </row>
    <row r="38" spans="1:27" ht="79.5" customHeight="1">
      <c r="A38" s="5" t="s">
        <v>163</v>
      </c>
      <c r="B38" s="15" t="s">
        <v>164</v>
      </c>
      <c r="C38" s="16" t="s">
        <v>165</v>
      </c>
      <c r="D38" s="13" t="s">
        <v>335</v>
      </c>
      <c r="E38" s="14"/>
      <c r="F38" s="14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337</v>
      </c>
      <c r="P38" s="14"/>
      <c r="Q38" s="20" t="s">
        <v>338</v>
      </c>
      <c r="R38" s="9"/>
      <c r="S38" s="9"/>
      <c r="T38" s="127">
        <v>43.1</v>
      </c>
      <c r="U38" s="127">
        <v>43.1</v>
      </c>
      <c r="V38" s="132">
        <v>89.1</v>
      </c>
      <c r="W38" s="132">
        <v>94.5</v>
      </c>
      <c r="X38" s="132"/>
      <c r="Y38" s="132">
        <v>100.1</v>
      </c>
      <c r="Z38" s="127">
        <v>106</v>
      </c>
      <c r="AA38" s="126"/>
    </row>
    <row r="39" spans="1:27" ht="57.75" customHeight="1">
      <c r="A39" s="5" t="s">
        <v>166</v>
      </c>
      <c r="B39" s="15" t="s">
        <v>167</v>
      </c>
      <c r="C39" s="16" t="s">
        <v>168</v>
      </c>
      <c r="D39" s="13" t="s">
        <v>160</v>
      </c>
      <c r="E39" s="14"/>
      <c r="F39" s="14"/>
      <c r="G39" s="24" t="s">
        <v>44</v>
      </c>
      <c r="H39" s="17" t="s">
        <v>161</v>
      </c>
      <c r="I39" s="18" t="s">
        <v>81</v>
      </c>
      <c r="J39" s="14"/>
      <c r="K39" s="19" t="s">
        <v>47</v>
      </c>
      <c r="L39" s="18" t="s">
        <v>162</v>
      </c>
      <c r="M39" s="18" t="s">
        <v>46</v>
      </c>
      <c r="N39" s="14"/>
      <c r="O39" s="87" t="s">
        <v>337</v>
      </c>
      <c r="P39" s="14"/>
      <c r="Q39" s="20" t="s">
        <v>338</v>
      </c>
      <c r="R39" s="9"/>
      <c r="S39" s="9"/>
      <c r="T39" s="127">
        <v>58</v>
      </c>
      <c r="U39" s="127">
        <v>54.9</v>
      </c>
      <c r="V39" s="132">
        <v>50</v>
      </c>
      <c r="W39" s="132">
        <v>54</v>
      </c>
      <c r="X39" s="132">
        <v>56.7</v>
      </c>
      <c r="Y39" s="132">
        <v>55.7</v>
      </c>
      <c r="Z39" s="127">
        <f t="shared" si="0"/>
        <v>59.04200000000001</v>
      </c>
      <c r="AA39" s="126"/>
    </row>
    <row r="40" spans="1:27" ht="22.5" customHeight="1">
      <c r="A40" s="5" t="s">
        <v>169</v>
      </c>
      <c r="B40" s="15" t="s">
        <v>170</v>
      </c>
      <c r="C40" s="16" t="s">
        <v>171</v>
      </c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127"/>
      <c r="U40" s="127"/>
      <c r="V40" s="132"/>
      <c r="W40" s="132"/>
      <c r="X40" s="132"/>
      <c r="Y40" s="132"/>
      <c r="Z40" s="127"/>
      <c r="AA40" s="126"/>
    </row>
    <row r="41" spans="1:27" ht="51.75" customHeight="1">
      <c r="A41" s="5" t="s">
        <v>172</v>
      </c>
      <c r="B41" s="15" t="s">
        <v>173</v>
      </c>
      <c r="C41" s="16" t="s">
        <v>174</v>
      </c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127"/>
      <c r="U41" s="127"/>
      <c r="V41" s="132"/>
      <c r="W41" s="132"/>
      <c r="X41" s="132"/>
      <c r="Y41" s="132"/>
      <c r="Z41" s="127"/>
      <c r="AA41" s="126"/>
    </row>
    <row r="42" spans="1:27" ht="40.5" customHeight="1">
      <c r="A42" s="5" t="s">
        <v>175</v>
      </c>
      <c r="B42" s="15" t="s">
        <v>176</v>
      </c>
      <c r="C42" s="16" t="s">
        <v>177</v>
      </c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127"/>
      <c r="U42" s="127"/>
      <c r="V42" s="132"/>
      <c r="W42" s="132"/>
      <c r="X42" s="132"/>
      <c r="Y42" s="132"/>
      <c r="Z42" s="127"/>
      <c r="AA42" s="126"/>
    </row>
    <row r="43" spans="1:27" ht="42.75" customHeight="1">
      <c r="A43" s="5" t="s">
        <v>178</v>
      </c>
      <c r="B43" s="15" t="s">
        <v>179</v>
      </c>
      <c r="C43" s="16" t="s">
        <v>180</v>
      </c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127"/>
      <c r="U43" s="127"/>
      <c r="V43" s="132"/>
      <c r="W43" s="132"/>
      <c r="X43" s="132"/>
      <c r="Y43" s="132"/>
      <c r="Z43" s="127"/>
      <c r="AA43" s="126"/>
    </row>
    <row r="44" spans="1:27" ht="31.5" customHeight="1">
      <c r="A44" s="5" t="s">
        <v>181</v>
      </c>
      <c r="B44" s="15" t="s">
        <v>182</v>
      </c>
      <c r="C44" s="16" t="s">
        <v>183</v>
      </c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127"/>
      <c r="U44" s="127"/>
      <c r="V44" s="132"/>
      <c r="W44" s="132"/>
      <c r="X44" s="132"/>
      <c r="Y44" s="132"/>
      <c r="Z44" s="127"/>
      <c r="AA44" s="126"/>
    </row>
    <row r="45" spans="1:27" ht="40.5" customHeight="1">
      <c r="A45" s="5" t="s">
        <v>184</v>
      </c>
      <c r="B45" s="15" t="s">
        <v>185</v>
      </c>
      <c r="C45" s="16" t="s">
        <v>186</v>
      </c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127"/>
      <c r="U45" s="127"/>
      <c r="V45" s="132"/>
      <c r="W45" s="132"/>
      <c r="X45" s="132"/>
      <c r="Y45" s="132"/>
      <c r="Z45" s="127"/>
      <c r="AA45" s="126"/>
    </row>
    <row r="46" spans="1:27" ht="33.75" customHeight="1">
      <c r="A46" s="5" t="s">
        <v>187</v>
      </c>
      <c r="B46" s="15" t="s">
        <v>188</v>
      </c>
      <c r="C46" s="16" t="s">
        <v>189</v>
      </c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127"/>
      <c r="U46" s="127"/>
      <c r="V46" s="132"/>
      <c r="W46" s="132"/>
      <c r="X46" s="132"/>
      <c r="Y46" s="132"/>
      <c r="Z46" s="127"/>
      <c r="AA46" s="126"/>
    </row>
    <row r="47" spans="1:27" ht="62.25" customHeight="1">
      <c r="A47" s="5" t="s">
        <v>190</v>
      </c>
      <c r="B47" s="15" t="s">
        <v>191</v>
      </c>
      <c r="C47" s="16" t="s">
        <v>192</v>
      </c>
      <c r="D47" s="13" t="s">
        <v>92</v>
      </c>
      <c r="E47" s="14"/>
      <c r="F47" s="14"/>
      <c r="G47" s="24" t="s">
        <v>44</v>
      </c>
      <c r="H47" s="17" t="s">
        <v>193</v>
      </c>
      <c r="I47" s="18" t="s">
        <v>81</v>
      </c>
      <c r="J47" s="14"/>
      <c r="K47" s="19" t="s">
        <v>47</v>
      </c>
      <c r="L47" s="18" t="s">
        <v>194</v>
      </c>
      <c r="M47" s="18" t="s">
        <v>195</v>
      </c>
      <c r="N47" s="14"/>
      <c r="O47" s="14"/>
      <c r="P47" s="14"/>
      <c r="Q47" s="20"/>
      <c r="R47" s="9"/>
      <c r="S47" s="9"/>
      <c r="T47" s="127"/>
      <c r="U47" s="127"/>
      <c r="V47" s="132"/>
      <c r="W47" s="132"/>
      <c r="X47" s="132"/>
      <c r="Y47" s="132"/>
      <c r="Z47" s="127"/>
      <c r="AA47" s="126"/>
    </row>
    <row r="48" spans="1:27" ht="20.25" customHeight="1">
      <c r="A48" s="5" t="s">
        <v>196</v>
      </c>
      <c r="B48" s="15" t="s">
        <v>197</v>
      </c>
      <c r="C48" s="16" t="s">
        <v>198</v>
      </c>
      <c r="D48" s="13"/>
      <c r="E48" s="14"/>
      <c r="F48" s="14"/>
      <c r="G48" s="24"/>
      <c r="H48" s="17"/>
      <c r="I48" s="18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127"/>
      <c r="U48" s="127"/>
      <c r="V48" s="132"/>
      <c r="W48" s="132"/>
      <c r="X48" s="132"/>
      <c r="Y48" s="132"/>
      <c r="Z48" s="127"/>
      <c r="AA48" s="126"/>
    </row>
    <row r="49" spans="1:27" ht="52.5" customHeight="1">
      <c r="A49" s="5" t="s">
        <v>199</v>
      </c>
      <c r="B49" s="15" t="s">
        <v>200</v>
      </c>
      <c r="C49" s="16" t="s">
        <v>201</v>
      </c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127"/>
      <c r="U49" s="127"/>
      <c r="V49" s="132"/>
      <c r="W49" s="132"/>
      <c r="X49" s="132"/>
      <c r="Y49" s="132"/>
      <c r="Z49" s="127"/>
      <c r="AA49" s="126"/>
    </row>
    <row r="50" spans="1:27" ht="22.5" customHeight="1">
      <c r="A50" s="5" t="s">
        <v>202</v>
      </c>
      <c r="B50" s="15" t="s">
        <v>203</v>
      </c>
      <c r="C50" s="16" t="s">
        <v>204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127"/>
      <c r="U50" s="127"/>
      <c r="V50" s="132"/>
      <c r="W50" s="132"/>
      <c r="X50" s="132"/>
      <c r="Y50" s="132"/>
      <c r="Z50" s="127"/>
      <c r="AA50" s="126"/>
    </row>
    <row r="51" spans="1:27" ht="32.25" customHeight="1">
      <c r="A51" s="5" t="s">
        <v>205</v>
      </c>
      <c r="B51" s="15" t="s">
        <v>206</v>
      </c>
      <c r="C51" s="16" t="s">
        <v>207</v>
      </c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127"/>
      <c r="U51" s="127"/>
      <c r="V51" s="132"/>
      <c r="W51" s="132"/>
      <c r="X51" s="132"/>
      <c r="Y51" s="132"/>
      <c r="Z51" s="127"/>
      <c r="AA51" s="126"/>
    </row>
    <row r="52" spans="1:27" ht="66.75" customHeight="1">
      <c r="A52" s="5" t="s">
        <v>208</v>
      </c>
      <c r="B52" s="11" t="s">
        <v>209</v>
      </c>
      <c r="C52" s="12" t="s">
        <v>210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132">
        <f>SUM(T53)</f>
        <v>0</v>
      </c>
      <c r="U52" s="132">
        <f>SUM(U53)</f>
        <v>0</v>
      </c>
      <c r="V52" s="132">
        <f>SUM(V53)</f>
        <v>0</v>
      </c>
      <c r="W52" s="132">
        <f>SUM(W53)</f>
        <v>0</v>
      </c>
      <c r="X52" s="132">
        <f>SUM(X53)</f>
        <v>0</v>
      </c>
      <c r="Y52" s="132">
        <f>SUM(Y53)</f>
        <v>0</v>
      </c>
      <c r="Z52" s="132">
        <f>SUM(Z53)</f>
        <v>0</v>
      </c>
      <c r="AA52" s="126"/>
    </row>
    <row r="53" spans="1:27" ht="90">
      <c r="A53" s="25" t="s">
        <v>211</v>
      </c>
      <c r="B53" s="11" t="s">
        <v>212</v>
      </c>
      <c r="C53" s="12"/>
      <c r="D53" s="26" t="s">
        <v>213</v>
      </c>
      <c r="E53" s="14"/>
      <c r="F53" s="14"/>
      <c r="G53" s="24" t="s">
        <v>44</v>
      </c>
      <c r="H53" s="17" t="s">
        <v>93</v>
      </c>
      <c r="I53" s="18" t="s">
        <v>81</v>
      </c>
      <c r="J53" s="14"/>
      <c r="K53" s="19" t="s">
        <v>47</v>
      </c>
      <c r="L53" s="18" t="s">
        <v>94</v>
      </c>
      <c r="M53" s="18" t="s">
        <v>46</v>
      </c>
      <c r="N53" s="14"/>
      <c r="O53" s="87" t="s">
        <v>337</v>
      </c>
      <c r="P53" s="14"/>
      <c r="Q53" s="20" t="s">
        <v>338</v>
      </c>
      <c r="R53" s="9"/>
      <c r="S53" s="9"/>
      <c r="T53" s="127"/>
      <c r="U53" s="127"/>
      <c r="V53" s="132"/>
      <c r="W53" s="132"/>
      <c r="X53" s="132"/>
      <c r="Y53" s="132"/>
      <c r="Z53" s="127"/>
      <c r="AA53" s="126"/>
    </row>
    <row r="54" spans="1:27" ht="68.25" customHeight="1">
      <c r="A54" s="5" t="s">
        <v>214</v>
      </c>
      <c r="B54" s="11" t="s">
        <v>215</v>
      </c>
      <c r="C54" s="12" t="s">
        <v>216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132">
        <f>SUM(T55:T56)</f>
        <v>55.5</v>
      </c>
      <c r="U54" s="132">
        <f>SUM(U55:U56)</f>
        <v>55.5</v>
      </c>
      <c r="V54" s="132">
        <f>SUM(V55:V56)</f>
        <v>54.9</v>
      </c>
      <c r="W54" s="132">
        <f>SUM(W55:W56)</f>
        <v>57.8</v>
      </c>
      <c r="X54" s="132">
        <f>SUM(X55:X56)</f>
        <v>60.7</v>
      </c>
      <c r="Y54" s="132">
        <f>SUM(Y55:Y56)</f>
        <v>62.7</v>
      </c>
      <c r="Z54" s="132">
        <f>SUM(Z55:Z56)</f>
        <v>66.462</v>
      </c>
      <c r="AA54" s="126"/>
    </row>
    <row r="55" spans="1:27" ht="90">
      <c r="A55" s="25" t="s">
        <v>217</v>
      </c>
      <c r="B55" s="11" t="s">
        <v>218</v>
      </c>
      <c r="C55" s="12"/>
      <c r="D55" s="13" t="s">
        <v>219</v>
      </c>
      <c r="E55" s="14"/>
      <c r="F55" s="14"/>
      <c r="G55" s="24" t="s">
        <v>44</v>
      </c>
      <c r="H55" s="17" t="s">
        <v>220</v>
      </c>
      <c r="I55" s="18" t="s">
        <v>81</v>
      </c>
      <c r="J55" s="14"/>
      <c r="K55" s="19" t="s">
        <v>47</v>
      </c>
      <c r="L55" s="18" t="s">
        <v>48</v>
      </c>
      <c r="M55" s="18" t="s">
        <v>46</v>
      </c>
      <c r="N55" s="14"/>
      <c r="O55" s="87" t="s">
        <v>337</v>
      </c>
      <c r="P55" s="14"/>
      <c r="Q55" s="20" t="s">
        <v>338</v>
      </c>
      <c r="R55" s="9"/>
      <c r="S55" s="9"/>
      <c r="T55" s="127">
        <v>55.5</v>
      </c>
      <c r="U55" s="127">
        <v>55.5</v>
      </c>
      <c r="V55" s="132">
        <v>54.9</v>
      </c>
      <c r="W55" s="132">
        <v>57.8</v>
      </c>
      <c r="X55" s="132">
        <v>60.7</v>
      </c>
      <c r="Y55" s="132">
        <v>62.7</v>
      </c>
      <c r="Z55" s="127">
        <f>Y55*1.06</f>
        <v>66.462</v>
      </c>
      <c r="AA55" s="126"/>
    </row>
    <row r="56" spans="1:27" ht="12.75">
      <c r="A56" s="25" t="s">
        <v>221</v>
      </c>
      <c r="B56" s="11" t="s">
        <v>222</v>
      </c>
      <c r="C56" s="12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127"/>
      <c r="U56" s="127"/>
      <c r="V56" s="132"/>
      <c r="W56" s="132"/>
      <c r="X56" s="132"/>
      <c r="Y56" s="132"/>
      <c r="Z56" s="127"/>
      <c r="AA56" s="126"/>
    </row>
    <row r="57" spans="1:27" ht="77.25" customHeight="1">
      <c r="A57" s="5" t="s">
        <v>223</v>
      </c>
      <c r="B57" s="11" t="s">
        <v>224</v>
      </c>
      <c r="C57" s="12" t="s">
        <v>225</v>
      </c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"/>
      <c r="S57" s="9"/>
      <c r="T57" s="132">
        <f>SUM(T58:T59)</f>
        <v>183.07117</v>
      </c>
      <c r="U57" s="132">
        <f>SUM(U58:U59)</f>
        <v>182.15031</v>
      </c>
      <c r="V57" s="132">
        <f>SUM(V58:V59)</f>
        <v>65</v>
      </c>
      <c r="W57" s="132">
        <f>SUM(W58:W59)</f>
        <v>204.4</v>
      </c>
      <c r="X57" s="132">
        <f>SUM(X58:X59)</f>
        <v>106.6</v>
      </c>
      <c r="Y57" s="132">
        <f>SUM(Y58:Y59)</f>
        <v>226.39999999999998</v>
      </c>
      <c r="Z57" s="132">
        <f>SUM(Z58:Z59)</f>
        <v>239.89600000000002</v>
      </c>
      <c r="AA57" s="126"/>
    </row>
    <row r="58" spans="1:27" ht="18" customHeight="1">
      <c r="A58" s="5"/>
      <c r="B58" s="27" t="s">
        <v>226</v>
      </c>
      <c r="C58" s="28"/>
      <c r="D58" s="29" t="s">
        <v>119</v>
      </c>
      <c r="E58" s="30"/>
      <c r="F58" s="30"/>
      <c r="G58" s="6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28"/>
      <c r="S58" s="28"/>
      <c r="T58" s="128">
        <v>65.79</v>
      </c>
      <c r="U58" s="128">
        <v>64.86914</v>
      </c>
      <c r="V58" s="132">
        <v>65</v>
      </c>
      <c r="W58" s="132">
        <v>91.5</v>
      </c>
      <c r="X58" s="132">
        <v>106.6</v>
      </c>
      <c r="Y58" s="132">
        <v>106.6</v>
      </c>
      <c r="Z58" s="127">
        <f>Y58*1.06</f>
        <v>112.996</v>
      </c>
      <c r="AA58" s="57"/>
    </row>
    <row r="59" spans="1:27" ht="83.25" customHeight="1">
      <c r="A59" s="31" t="s">
        <v>227</v>
      </c>
      <c r="B59" s="37" t="s">
        <v>360</v>
      </c>
      <c r="C59" s="57" t="s">
        <v>361</v>
      </c>
      <c r="D59" s="91" t="s">
        <v>362</v>
      </c>
      <c r="E59" s="28"/>
      <c r="F59" s="28"/>
      <c r="G59" s="37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128">
        <v>117.28117</v>
      </c>
      <c r="U59" s="128">
        <v>117.28117</v>
      </c>
      <c r="V59" s="128">
        <v>0</v>
      </c>
      <c r="W59" s="128">
        <v>112.9</v>
      </c>
      <c r="X59" s="128"/>
      <c r="Y59" s="128">
        <v>119.8</v>
      </c>
      <c r="Z59" s="128">
        <v>126.9</v>
      </c>
      <c r="AA59" s="57"/>
    </row>
    <row r="60" spans="1:27" ht="24.75" customHeight="1">
      <c r="A60" s="28"/>
      <c r="B60" s="6" t="s">
        <v>228</v>
      </c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 t="s">
        <v>229</v>
      </c>
      <c r="Q60" s="33"/>
      <c r="R60" s="9"/>
      <c r="S60" s="9"/>
      <c r="T60" s="129">
        <f>T7</f>
        <v>2032.88117</v>
      </c>
      <c r="U60" s="129">
        <f>U7</f>
        <v>1977.978</v>
      </c>
      <c r="V60" s="129">
        <f>V7</f>
        <v>1964.8</v>
      </c>
      <c r="W60" s="129">
        <f>W7</f>
        <v>2057.1</v>
      </c>
      <c r="X60" s="129">
        <f>X7</f>
        <v>2211</v>
      </c>
      <c r="Y60" s="129">
        <f>Y7</f>
        <v>2189.7000000000003</v>
      </c>
      <c r="Z60" s="129">
        <f>Z7</f>
        <v>2320.742</v>
      </c>
      <c r="AA60" s="126"/>
    </row>
    <row r="61" spans="1:27" s="36" customFormat="1" ht="17.25" customHeight="1" hidden="1">
      <c r="A61" s="70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128"/>
      <c r="U61" s="128"/>
      <c r="V61" s="128"/>
      <c r="W61" s="128"/>
      <c r="X61" s="128"/>
      <c r="Y61" s="128"/>
      <c r="Z61" s="128"/>
      <c r="AA61" s="57"/>
    </row>
    <row r="62" spans="1:27" s="36" customFormat="1" ht="21.75" customHeight="1" hidden="1">
      <c r="A62" s="70"/>
      <c r="B62" s="37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128"/>
      <c r="U62" s="128"/>
      <c r="V62" s="128"/>
      <c r="W62" s="128"/>
      <c r="X62" s="128"/>
      <c r="Y62" s="128"/>
      <c r="Z62" s="128"/>
      <c r="AA62" s="57"/>
    </row>
    <row r="63" spans="1:27" ht="24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128"/>
      <c r="U63" s="128"/>
      <c r="V63" s="128"/>
      <c r="W63" s="128"/>
      <c r="X63" s="128"/>
      <c r="Y63" s="128"/>
      <c r="Z63" s="128"/>
      <c r="AA63" s="57"/>
    </row>
    <row r="64" spans="1:27" ht="21" customHeight="1" hidden="1">
      <c r="A64" s="28"/>
      <c r="B64" s="38"/>
      <c r="C64" s="28"/>
      <c r="D64" s="32"/>
      <c r="E64" s="28"/>
      <c r="F64" s="28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28"/>
      <c r="U64" s="128"/>
      <c r="V64" s="128"/>
      <c r="W64" s="128"/>
      <c r="X64" s="128"/>
      <c r="Y64" s="128"/>
      <c r="Z64" s="128"/>
      <c r="AA64" s="57"/>
    </row>
    <row r="65" spans="1:27" ht="18" customHeight="1" hidden="1">
      <c r="A65" s="28"/>
      <c r="B65" s="99"/>
      <c r="C65" s="99"/>
      <c r="D65" s="39"/>
      <c r="E65" s="28"/>
      <c r="F65" s="28"/>
      <c r="G65" s="3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28"/>
      <c r="U65" s="128"/>
      <c r="V65" s="128"/>
      <c r="W65" s="128"/>
      <c r="X65" s="128"/>
      <c r="Y65" s="128"/>
      <c r="Z65" s="128"/>
      <c r="AA65" s="57"/>
    </row>
    <row r="66" spans="1:27" ht="33.75">
      <c r="A66" s="28"/>
      <c r="B66" s="37" t="s">
        <v>376</v>
      </c>
      <c r="C66" s="28"/>
      <c r="D66" s="57">
        <v>1003</v>
      </c>
      <c r="E66" s="28"/>
      <c r="F66" s="28"/>
      <c r="G66" s="3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128"/>
      <c r="U66" s="128"/>
      <c r="V66" s="128">
        <v>595.55</v>
      </c>
      <c r="W66" s="128"/>
      <c r="X66" s="128"/>
      <c r="Y66" s="128"/>
      <c r="Z66" s="128"/>
      <c r="AA66" s="57"/>
    </row>
    <row r="67" spans="1:27" ht="12.75">
      <c r="A67" s="28"/>
      <c r="B67" s="125" t="s">
        <v>377</v>
      </c>
      <c r="C67" s="28"/>
      <c r="D67" s="28"/>
      <c r="E67" s="28"/>
      <c r="F67" s="28"/>
      <c r="G67" s="3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30">
        <f>T60+T66</f>
        <v>2032.88117</v>
      </c>
      <c r="U67" s="130">
        <f>U60+U66</f>
        <v>1977.978</v>
      </c>
      <c r="V67" s="130">
        <f>V60+V66</f>
        <v>2560.35</v>
      </c>
      <c r="W67" s="130">
        <f>W60+W66</f>
        <v>2057.1</v>
      </c>
      <c r="X67" s="130">
        <f>X60+X66</f>
        <v>2211</v>
      </c>
      <c r="Y67" s="130">
        <f>Y60+Y66</f>
        <v>2189.7000000000003</v>
      </c>
      <c r="Z67" s="130">
        <f>Z60+Z66</f>
        <v>2320.742</v>
      </c>
      <c r="AA67" s="131"/>
    </row>
    <row r="69" spans="2:28" ht="13.5" customHeight="1">
      <c r="B69" s="36"/>
      <c r="C69" s="36"/>
      <c r="D69" s="36"/>
      <c r="E69" s="36"/>
      <c r="F69" s="36"/>
      <c r="G69" s="85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100" t="s">
        <v>230</v>
      </c>
      <c r="S69" s="100"/>
      <c r="T69" s="100"/>
      <c r="U69" s="100"/>
      <c r="V69" s="100"/>
      <c r="W69" s="36"/>
      <c r="X69" s="36"/>
      <c r="Y69" s="36"/>
      <c r="Z69" s="36"/>
      <c r="AA69" s="36" t="s">
        <v>229</v>
      </c>
      <c r="AB69" s="36"/>
    </row>
    <row r="70" spans="2:28" ht="12.75">
      <c r="B70" s="40" t="s">
        <v>231</v>
      </c>
      <c r="C70" s="40"/>
      <c r="D70" s="40"/>
      <c r="E70" s="36"/>
      <c r="F70" s="36"/>
      <c r="G70" s="85" t="s">
        <v>232</v>
      </c>
      <c r="I70" s="36"/>
      <c r="J70" s="36"/>
      <c r="K70" s="36"/>
      <c r="L70" s="36"/>
      <c r="M70" s="36"/>
      <c r="N70" s="36"/>
      <c r="O70" s="36"/>
      <c r="P70" s="36"/>
      <c r="Q70" s="36"/>
      <c r="R70" s="42" t="s">
        <v>233</v>
      </c>
      <c r="S70" s="42"/>
      <c r="T70" s="100" t="s">
        <v>234</v>
      </c>
      <c r="U70" s="100"/>
      <c r="V70" s="100"/>
      <c r="W70" s="100"/>
      <c r="X70" s="36"/>
      <c r="Y70" s="36"/>
      <c r="Z70" s="108" t="s">
        <v>235</v>
      </c>
      <c r="AA70" s="108"/>
      <c r="AB70" s="36"/>
    </row>
  </sheetData>
  <sheetProtection/>
  <mergeCells count="26">
    <mergeCell ref="N4:Q4"/>
    <mergeCell ref="R4:R5"/>
    <mergeCell ref="S4:U4"/>
    <mergeCell ref="B19:B20"/>
    <mergeCell ref="C19:C20"/>
    <mergeCell ref="A19:A20"/>
    <mergeCell ref="E4:E5"/>
    <mergeCell ref="F4:I4"/>
    <mergeCell ref="J4:M4"/>
    <mergeCell ref="Z70:AA70"/>
    <mergeCell ref="V4:V5"/>
    <mergeCell ref="W4:W5"/>
    <mergeCell ref="X4:Z4"/>
    <mergeCell ref="G32:G33"/>
    <mergeCell ref="H32:H33"/>
    <mergeCell ref="I32:I33"/>
    <mergeCell ref="B65:C65"/>
    <mergeCell ref="R69:V69"/>
    <mergeCell ref="T70:W70"/>
    <mergeCell ref="X1:AA1"/>
    <mergeCell ref="A2:AA2"/>
    <mergeCell ref="A3:C5"/>
    <mergeCell ref="D3:D5"/>
    <mergeCell ref="E3:Q3"/>
    <mergeCell ref="R3:Z3"/>
    <mergeCell ref="AA3:AA5"/>
  </mergeCells>
  <printOptions/>
  <pageMargins left="0.3937007874015748" right="0.3937007874015748" top="0.51" bottom="0.3937007874015748" header="0.5118110236220472" footer="0.39"/>
  <pageSetup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SheetLayoutView="100" zoomScalePageLayoutView="0" workbookViewId="0" topLeftCell="K52">
      <selection activeCell="O56" sqref="O56"/>
    </sheetView>
  </sheetViews>
  <sheetFormatPr defaultColWidth="9.00390625" defaultRowHeight="12.75"/>
  <cols>
    <col min="1" max="1" width="6.875" style="41" customWidth="1"/>
    <col min="2" max="2" width="35.753906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21.75390625" style="41" customWidth="1"/>
    <col min="16" max="16" width="9.125" style="41" customWidth="1"/>
    <col min="17" max="17" width="9.875" style="41" customWidth="1"/>
    <col min="18" max="19" width="9.125" style="41" hidden="1" customWidth="1"/>
    <col min="20" max="21" width="9.125" style="41" customWidth="1"/>
    <col min="22" max="23" width="9.625" style="41" customWidth="1"/>
    <col min="24" max="24" width="9.125" style="41" customWidth="1"/>
    <col min="25" max="25" width="6.003906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7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57.75" customHeight="1">
      <c r="A9" s="5" t="s">
        <v>40</v>
      </c>
      <c r="B9" s="15" t="s">
        <v>41</v>
      </c>
      <c r="C9" s="16" t="s">
        <v>42</v>
      </c>
      <c r="D9" s="8" t="s">
        <v>283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353</v>
      </c>
      <c r="P9" s="14"/>
      <c r="Q9" s="88" t="s">
        <v>338</v>
      </c>
      <c r="R9" s="9"/>
      <c r="S9" s="9"/>
      <c r="T9" s="9">
        <v>679</v>
      </c>
      <c r="U9" s="9">
        <v>677.7</v>
      </c>
      <c r="V9" s="10">
        <v>650</v>
      </c>
      <c r="W9" s="10">
        <v>767.3</v>
      </c>
      <c r="X9" s="21">
        <v>875.4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5.7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6.5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3.2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4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2.2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1.75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3.7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7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87" t="s">
        <v>353</v>
      </c>
      <c r="P19" s="14"/>
      <c r="Q19" s="20" t="s">
        <v>338</v>
      </c>
      <c r="R19" s="9"/>
      <c r="S19" s="9"/>
      <c r="T19" s="9">
        <v>48</v>
      </c>
      <c r="U19" s="9">
        <v>48</v>
      </c>
      <c r="V19" s="10"/>
      <c r="W19" s="10"/>
      <c r="X19" s="21" t="e">
        <f>#REF!*1.06</f>
        <v>#REF!</v>
      </c>
      <c r="Y19" s="9"/>
      <c r="Z19" s="73"/>
    </row>
    <row r="20" spans="1:26" ht="74.25" customHeight="1">
      <c r="A20" s="5" t="s">
        <v>83</v>
      </c>
      <c r="B20" s="15" t="s">
        <v>84</v>
      </c>
      <c r="C20" s="16" t="s">
        <v>85</v>
      </c>
      <c r="D20" s="8" t="s">
        <v>284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353</v>
      </c>
      <c r="P20" s="14"/>
      <c r="Q20" s="20" t="s">
        <v>338</v>
      </c>
      <c r="R20" s="9"/>
      <c r="S20" s="9"/>
      <c r="T20" s="22">
        <v>331.9</v>
      </c>
      <c r="U20" s="22">
        <v>331.9</v>
      </c>
      <c r="V20" s="22">
        <v>557.2</v>
      </c>
      <c r="W20" s="22">
        <v>569.2</v>
      </c>
      <c r="X20" s="21" t="e">
        <f>#REF!*1.06</f>
        <v>#REF!</v>
      </c>
      <c r="Y20" s="9"/>
      <c r="Z20" s="73"/>
    </row>
    <row r="21" spans="1:26" ht="7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353</v>
      </c>
      <c r="P21" s="14"/>
      <c r="Q21" s="20" t="s">
        <v>338</v>
      </c>
      <c r="R21" s="9"/>
      <c r="S21" s="9"/>
      <c r="T21" s="9">
        <v>107.3</v>
      </c>
      <c r="U21" s="9">
        <v>107.3</v>
      </c>
      <c r="V21" s="10">
        <v>32.1</v>
      </c>
      <c r="W21" s="10">
        <v>34.7</v>
      </c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1.7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0.7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70.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353</v>
      </c>
      <c r="P25" s="14"/>
      <c r="Q25" s="20" t="s">
        <v>338</v>
      </c>
      <c r="R25" s="9"/>
      <c r="S25" s="9"/>
      <c r="T25" s="9">
        <v>11.7</v>
      </c>
      <c r="U25" s="9">
        <v>2</v>
      </c>
      <c r="V25" s="10">
        <v>11.7</v>
      </c>
      <c r="W25" s="10">
        <v>12.6</v>
      </c>
      <c r="X25" s="21" t="e">
        <f>#REF!*1.06</f>
        <v>#REF!</v>
      </c>
      <c r="Y25" s="9"/>
      <c r="Z25" s="73"/>
    </row>
    <row r="26" spans="1:26" ht="30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9.75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353</v>
      </c>
      <c r="P27" s="14"/>
      <c r="Q27" s="20" t="s">
        <v>338</v>
      </c>
      <c r="R27" s="9"/>
      <c r="S27" s="9"/>
      <c r="T27" s="21">
        <v>171.449</v>
      </c>
      <c r="U27" s="9">
        <v>162.4</v>
      </c>
      <c r="V27" s="10">
        <v>212.8</v>
      </c>
      <c r="W27" s="10">
        <v>224.6</v>
      </c>
      <c r="X27" s="21" t="e">
        <f>#REF!*1.06</f>
        <v>#REF!</v>
      </c>
      <c r="Y27" s="9"/>
      <c r="Z27" s="73"/>
    </row>
    <row r="28" spans="1:26" ht="57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353</v>
      </c>
      <c r="P28" s="14"/>
      <c r="Q28" s="20" t="s">
        <v>338</v>
      </c>
      <c r="R28" s="9"/>
      <c r="S28" s="9"/>
      <c r="T28" s="9">
        <v>586.7</v>
      </c>
      <c r="U28" s="9">
        <v>557.7</v>
      </c>
      <c r="V28" s="10">
        <v>627.9</v>
      </c>
      <c r="W28" s="10">
        <v>760</v>
      </c>
      <c r="X28" s="21" t="e">
        <f>#REF!*1.06</f>
        <v>#REF!</v>
      </c>
      <c r="Y28" s="9"/>
      <c r="Z28" s="73"/>
    </row>
    <row r="29" spans="1:26" ht="72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3.25" customHeight="1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9"/>
      <c r="S30" s="9"/>
      <c r="T30" s="9"/>
      <c r="U30" s="9"/>
      <c r="V30" s="10"/>
      <c r="W30" s="10"/>
      <c r="X30" s="9"/>
      <c r="Y30" s="9"/>
      <c r="Z30" s="73"/>
    </row>
    <row r="31" spans="1:26" ht="68.25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353</v>
      </c>
      <c r="P31" s="14"/>
      <c r="Q31" s="20" t="s">
        <v>338</v>
      </c>
      <c r="R31" s="9"/>
      <c r="S31" s="9"/>
      <c r="T31" s="9">
        <v>6.8</v>
      </c>
      <c r="U31" s="9">
        <v>6.8</v>
      </c>
      <c r="V31" s="10">
        <v>7.1</v>
      </c>
      <c r="W31" s="10">
        <v>7.7</v>
      </c>
      <c r="X31" s="21" t="e">
        <f>#REF!*1.06</f>
        <v>#REF!</v>
      </c>
      <c r="Y31" s="9"/>
      <c r="Z31" s="73"/>
    </row>
    <row r="32" spans="1:26" ht="40.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41.25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2.2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353</v>
      </c>
      <c r="P36" s="14"/>
      <c r="Q36" s="20" t="s">
        <v>338</v>
      </c>
      <c r="R36" s="9"/>
      <c r="S36" s="9"/>
      <c r="T36" s="9">
        <v>42.4</v>
      </c>
      <c r="U36" s="9">
        <v>41.6</v>
      </c>
      <c r="V36" s="10">
        <v>83.1</v>
      </c>
      <c r="W36" s="10">
        <v>89.7</v>
      </c>
      <c r="X36" s="21" t="e">
        <f>#REF!*1.06</f>
        <v>#REF!</v>
      </c>
      <c r="Y36" s="9"/>
      <c r="Z36" s="73"/>
    </row>
    <row r="37" spans="1:26" ht="74.25" customHeight="1">
      <c r="A37" s="5" t="s">
        <v>163</v>
      </c>
      <c r="B37" s="15" t="s">
        <v>164</v>
      </c>
      <c r="C37" s="16" t="s">
        <v>165</v>
      </c>
      <c r="D37" s="8" t="s">
        <v>258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353</v>
      </c>
      <c r="P37" s="14"/>
      <c r="Q37" s="20" t="s">
        <v>338</v>
      </c>
      <c r="R37" s="9"/>
      <c r="S37" s="9"/>
      <c r="T37" s="9">
        <v>33.2</v>
      </c>
      <c r="U37" s="9">
        <v>20</v>
      </c>
      <c r="V37" s="10">
        <v>50.4</v>
      </c>
      <c r="W37" s="10"/>
      <c r="X37" s="21" t="e">
        <f>#REF!*1.06</f>
        <v>#REF!</v>
      </c>
      <c r="Y37" s="9"/>
      <c r="Z37" s="73"/>
    </row>
    <row r="38" spans="1:26" ht="57.7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353</v>
      </c>
      <c r="P38" s="14"/>
      <c r="Q38" s="20" t="s">
        <v>338</v>
      </c>
      <c r="R38" s="9"/>
      <c r="S38" s="9"/>
      <c r="T38" s="9">
        <v>48</v>
      </c>
      <c r="U38" s="9">
        <v>45</v>
      </c>
      <c r="V38" s="10">
        <v>79</v>
      </c>
      <c r="W38" s="10">
        <v>85.3</v>
      </c>
      <c r="X38" s="21" t="e">
        <f>#REF!*1.06</f>
        <v>#REF!</v>
      </c>
      <c r="Y38" s="9"/>
      <c r="Z38" s="73"/>
    </row>
    <row r="39" spans="1:26" ht="21.7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1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0.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0.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0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0.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2.2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3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23.2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3.2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1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3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56.25" customHeight="1">
      <c r="A52" s="43"/>
      <c r="B52" s="11" t="s">
        <v>212</v>
      </c>
      <c r="C52" s="12"/>
      <c r="D52" s="8" t="s">
        <v>280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353</v>
      </c>
      <c r="P52" s="14"/>
      <c r="Q52" s="20" t="s">
        <v>338</v>
      </c>
      <c r="R52" s="9"/>
      <c r="S52" s="9"/>
      <c r="T52" s="9">
        <v>83.3</v>
      </c>
      <c r="U52" s="9">
        <v>83.3</v>
      </c>
      <c r="V52" s="10"/>
      <c r="W52" s="10"/>
      <c r="X52" s="21" t="e">
        <f>#REF!*1.06</f>
        <v>#REF!</v>
      </c>
      <c r="Y52" s="9"/>
      <c r="Z52" s="73"/>
    </row>
    <row r="53" spans="1:26" ht="69.7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57" customHeight="1">
      <c r="A54" s="43"/>
      <c r="B54" s="11" t="s">
        <v>218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353</v>
      </c>
      <c r="P54" s="14"/>
      <c r="Q54" s="20" t="s">
        <v>338</v>
      </c>
      <c r="R54" s="9"/>
      <c r="S54" s="9"/>
      <c r="T54" s="9">
        <v>46.8</v>
      </c>
      <c r="U54" s="9">
        <v>38.4</v>
      </c>
      <c r="V54" s="10">
        <v>55.5</v>
      </c>
      <c r="W54" s="10">
        <v>57.8</v>
      </c>
      <c r="X54" s="21" t="e">
        <f>#REF!*1.06</f>
        <v>#REF!</v>
      </c>
      <c r="Y54" s="9"/>
      <c r="Z54" s="73"/>
    </row>
    <row r="55" spans="1:26" ht="65.25" customHeight="1">
      <c r="A55" s="43"/>
      <c r="B55" s="11" t="s">
        <v>242</v>
      </c>
      <c r="C55" s="12"/>
      <c r="D55" s="8" t="s">
        <v>160</v>
      </c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87" t="s">
        <v>353</v>
      </c>
      <c r="P55" s="14"/>
      <c r="Q55" s="20" t="s">
        <v>338</v>
      </c>
      <c r="R55" s="9"/>
      <c r="S55" s="9"/>
      <c r="T55" s="9"/>
      <c r="U55" s="9"/>
      <c r="V55" s="10"/>
      <c r="W55" s="10"/>
      <c r="X55" s="9">
        <v>587.6</v>
      </c>
      <c r="Y55" s="9"/>
      <c r="Z55" s="73"/>
    </row>
    <row r="56" spans="1:26" ht="87" customHeight="1">
      <c r="A56" s="5" t="s">
        <v>223</v>
      </c>
      <c r="B56" s="11" t="s">
        <v>224</v>
      </c>
      <c r="C56" s="12" t="s">
        <v>225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/>
      <c r="Q56" s="9"/>
      <c r="R56" s="9"/>
      <c r="S56" s="9"/>
      <c r="T56" s="9"/>
      <c r="U56" s="9"/>
      <c r="V56" s="10"/>
      <c r="W56" s="10"/>
      <c r="X56" s="9"/>
      <c r="Y56" s="9"/>
      <c r="Z56" s="73"/>
    </row>
    <row r="57" spans="1:26" ht="22.5">
      <c r="A57" s="5"/>
      <c r="B57" s="6" t="s">
        <v>228</v>
      </c>
      <c r="C57" s="7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 t="s">
        <v>229</v>
      </c>
      <c r="Q57" s="33"/>
      <c r="R57" s="9"/>
      <c r="S57" s="9"/>
      <c r="T57" s="35">
        <f>SUM(T9:T56,)</f>
        <v>2196.549000000001</v>
      </c>
      <c r="U57" s="34">
        <f>SUM(U9:U56,)</f>
        <v>2122.1</v>
      </c>
      <c r="V57" s="34">
        <f>SUM(V9:V56,)</f>
        <v>2366.7999999999997</v>
      </c>
      <c r="W57" s="34">
        <f>SUM(W9:W56,)</f>
        <v>2608.8999999999996</v>
      </c>
      <c r="X57" s="35" t="e">
        <f>SUM(X9:X56,)</f>
        <v>#REF!</v>
      </c>
      <c r="Y57" s="9"/>
      <c r="Z57" s="73"/>
    </row>
    <row r="58" spans="1:25" ht="0.75" customHeight="1" hidden="1">
      <c r="A58" s="44"/>
      <c r="B58" s="60"/>
      <c r="C58" s="12"/>
      <c r="D58" s="8"/>
      <c r="E58" s="9"/>
      <c r="F58" s="9"/>
      <c r="G58" s="37"/>
      <c r="H58" s="28"/>
      <c r="I58" s="28"/>
      <c r="J58" s="28"/>
      <c r="K58" s="28"/>
      <c r="L58" s="28"/>
      <c r="M58" s="28"/>
      <c r="N58" s="9"/>
      <c r="O58" s="9"/>
      <c r="P58" s="9"/>
      <c r="Q58" s="9"/>
      <c r="R58" s="9"/>
      <c r="S58" s="9"/>
      <c r="T58" s="9"/>
      <c r="U58" s="9"/>
      <c r="V58" s="9"/>
      <c r="W58" s="28"/>
      <c r="X58" s="28"/>
      <c r="Y58" s="64"/>
    </row>
    <row r="59" spans="1:25" ht="12.75" customHeight="1" hidden="1">
      <c r="A59" s="28"/>
      <c r="B59" s="11"/>
      <c r="C59" s="28"/>
      <c r="D59" s="28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9"/>
      <c r="X59" s="9"/>
      <c r="Y59" s="28"/>
    </row>
    <row r="60" spans="1:25" ht="12.75" customHeight="1" hidden="1">
      <c r="A60" s="28"/>
      <c r="B60" s="38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7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36" customFormat="1" ht="12.75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.75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.75" customHeight="1" hidden="1">
      <c r="A64" s="116"/>
      <c r="B64" s="117"/>
      <c r="C64" s="118"/>
      <c r="D64" s="45"/>
      <c r="E64" s="46"/>
      <c r="F64" s="46"/>
      <c r="G64" s="37"/>
      <c r="H64" s="28"/>
      <c r="I64" s="28"/>
      <c r="J64" s="28"/>
      <c r="K64" s="28"/>
      <c r="L64" s="28"/>
      <c r="M64" s="28"/>
      <c r="N64" s="46"/>
      <c r="O64" s="46"/>
      <c r="P64" s="46"/>
      <c r="Q64" s="39"/>
      <c r="R64" s="39"/>
      <c r="S64" s="39"/>
      <c r="T64" s="39"/>
      <c r="U64" s="39"/>
      <c r="V64" s="39"/>
      <c r="W64" s="39"/>
      <c r="X64" s="39"/>
      <c r="Y64" s="39"/>
    </row>
    <row r="67" spans="1:25" ht="12.75">
      <c r="A67" s="36"/>
      <c r="B67" s="36"/>
      <c r="C67" s="36"/>
      <c r="D67" s="36"/>
      <c r="E67" s="36"/>
      <c r="F67" s="36"/>
      <c r="N67" s="36"/>
      <c r="O67" s="36"/>
      <c r="P67" s="36"/>
      <c r="Q67" s="100" t="s">
        <v>230</v>
      </c>
      <c r="R67" s="100"/>
      <c r="S67" s="100"/>
      <c r="T67" s="100"/>
      <c r="U67" s="100"/>
      <c r="V67" s="36"/>
      <c r="W67" s="36"/>
      <c r="X67" s="36" t="s">
        <v>229</v>
      </c>
      <c r="Y67" s="36"/>
    </row>
    <row r="68" spans="1:25" ht="12.75">
      <c r="A68" s="36"/>
      <c r="B68" s="100" t="s">
        <v>285</v>
      </c>
      <c r="C68" s="100"/>
      <c r="D68" s="100"/>
      <c r="E68" s="36"/>
      <c r="F68" s="36"/>
      <c r="G68" s="85"/>
      <c r="H68" s="36"/>
      <c r="I68" s="36"/>
      <c r="J68" s="36"/>
      <c r="K68" s="36"/>
      <c r="L68" s="36"/>
      <c r="M68" s="36"/>
      <c r="N68" s="36"/>
      <c r="O68" s="36"/>
      <c r="P68" s="36"/>
      <c r="Q68" s="42" t="s">
        <v>233</v>
      </c>
      <c r="R68" s="42"/>
      <c r="S68" s="42"/>
      <c r="T68" s="42"/>
      <c r="U68" s="42"/>
      <c r="V68" s="36"/>
      <c r="W68" s="36"/>
      <c r="X68" s="82"/>
      <c r="Y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G31:G32"/>
    <mergeCell ref="J4:M4"/>
    <mergeCell ref="I31:I32"/>
    <mergeCell ref="R3:Y3"/>
    <mergeCell ref="Q67:U67"/>
    <mergeCell ref="B68:D68"/>
    <mergeCell ref="R4:R5"/>
    <mergeCell ref="S4:U4"/>
    <mergeCell ref="V4:V5"/>
    <mergeCell ref="W4:W5"/>
    <mergeCell ref="A64:C64"/>
    <mergeCell ref="N4:Q4"/>
    <mergeCell ref="H31:H32"/>
    <mergeCell ref="Z3:Z5"/>
    <mergeCell ref="X4:Y4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Normal="75" zoomScaleSheetLayoutView="100" zoomScalePageLayoutView="0" workbookViewId="0" topLeftCell="K52">
      <selection activeCell="P56" sqref="P56"/>
    </sheetView>
  </sheetViews>
  <sheetFormatPr defaultColWidth="9.00390625" defaultRowHeight="12.75"/>
  <cols>
    <col min="1" max="1" width="6.875" style="41" customWidth="1"/>
    <col min="2" max="2" width="35.753906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2421875" style="41" hidden="1" customWidth="1"/>
    <col min="15" max="15" width="22.75390625" style="41" customWidth="1"/>
    <col min="16" max="16" width="9.125" style="41" customWidth="1"/>
    <col min="17" max="17" width="9.625" style="41" customWidth="1"/>
    <col min="18" max="19" width="0.12890625" style="41" hidden="1" customWidth="1"/>
    <col min="20" max="21" width="9.125" style="41" customWidth="1"/>
    <col min="22" max="22" width="9.625" style="41" customWidth="1"/>
    <col min="23" max="23" width="9.875" style="41" bestFit="1" customWidth="1"/>
    <col min="24" max="24" width="9.125" style="41" customWidth="1"/>
    <col min="25" max="25" width="7.87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286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7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54.75" customHeight="1">
      <c r="A9" s="5" t="s">
        <v>40</v>
      </c>
      <c r="B9" s="15" t="s">
        <v>41</v>
      </c>
      <c r="C9" s="16" t="s">
        <v>42</v>
      </c>
      <c r="D9" s="8" t="s">
        <v>287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354</v>
      </c>
      <c r="P9" s="14"/>
      <c r="Q9" s="88" t="s">
        <v>338</v>
      </c>
      <c r="R9" s="9"/>
      <c r="S9" s="9"/>
      <c r="T9" s="9">
        <v>636.8</v>
      </c>
      <c r="U9" s="9">
        <v>584.8</v>
      </c>
      <c r="V9" s="10">
        <v>624.1</v>
      </c>
      <c r="W9" s="10">
        <v>733.1</v>
      </c>
      <c r="X9" s="21">
        <v>836.8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3.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4.25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3.2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5.5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0.7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3.25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3.7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4.7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87" t="s">
        <v>354</v>
      </c>
      <c r="P19" s="14"/>
      <c r="Q19" s="20" t="s">
        <v>338</v>
      </c>
      <c r="R19" s="9"/>
      <c r="S19" s="9"/>
      <c r="T19" s="9"/>
      <c r="U19" s="9"/>
      <c r="V19" s="10"/>
      <c r="W19" s="10"/>
      <c r="X19" s="9"/>
      <c r="Y19" s="9"/>
      <c r="Z19" s="73"/>
    </row>
    <row r="20" spans="1:26" ht="60" customHeight="1">
      <c r="A20" s="5" t="s">
        <v>83</v>
      </c>
      <c r="B20" s="15" t="s">
        <v>84</v>
      </c>
      <c r="C20" s="16" t="s">
        <v>85</v>
      </c>
      <c r="D20" s="8" t="s">
        <v>288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354</v>
      </c>
      <c r="P20" s="14"/>
      <c r="Q20" s="20" t="s">
        <v>338</v>
      </c>
      <c r="R20" s="9"/>
      <c r="S20" s="9"/>
      <c r="T20" s="22">
        <v>414.5</v>
      </c>
      <c r="U20" s="9">
        <v>414.5</v>
      </c>
      <c r="V20" s="22">
        <v>695.7</v>
      </c>
      <c r="W20" s="22">
        <v>710.6</v>
      </c>
      <c r="X20" s="21" t="e">
        <f>#REF!*1.06</f>
        <v>#REF!</v>
      </c>
      <c r="Y20" s="9"/>
      <c r="Z20" s="73"/>
    </row>
    <row r="21" spans="1:26" ht="75.7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354</v>
      </c>
      <c r="P21" s="14"/>
      <c r="Q21" s="20" t="s">
        <v>338</v>
      </c>
      <c r="R21" s="9"/>
      <c r="S21" s="9"/>
      <c r="T21" s="9">
        <v>1475.7</v>
      </c>
      <c r="U21" s="9">
        <v>1475.7</v>
      </c>
      <c r="V21" s="10">
        <v>75</v>
      </c>
      <c r="W21" s="10">
        <v>81</v>
      </c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1.7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0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68.2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14"/>
      <c r="P25" s="14"/>
      <c r="Q25" s="20"/>
      <c r="R25" s="9"/>
      <c r="S25" s="9"/>
      <c r="T25" s="9">
        <v>24.6</v>
      </c>
      <c r="U25" s="9">
        <v>19.3</v>
      </c>
      <c r="V25" s="10">
        <v>14.6</v>
      </c>
      <c r="W25" s="10">
        <v>15.8</v>
      </c>
      <c r="X25" s="21" t="e">
        <f>#REF!*1.06</f>
        <v>#REF!</v>
      </c>
      <c r="Y25" s="9"/>
      <c r="Z25" s="73"/>
    </row>
    <row r="26" spans="1:26" ht="31.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9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354</v>
      </c>
      <c r="P27" s="14"/>
      <c r="Q27" s="20" t="s">
        <v>338</v>
      </c>
      <c r="R27" s="9"/>
      <c r="S27" s="9"/>
      <c r="T27" s="21">
        <v>270.545</v>
      </c>
      <c r="U27" s="9">
        <v>210.4</v>
      </c>
      <c r="V27" s="10">
        <v>312.3</v>
      </c>
      <c r="W27" s="10">
        <v>353.2</v>
      </c>
      <c r="X27" s="21" t="e">
        <f>#REF!*1.06</f>
        <v>#REF!</v>
      </c>
      <c r="Y27" s="9"/>
      <c r="Z27" s="73"/>
    </row>
    <row r="28" spans="1:26" ht="55.5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354</v>
      </c>
      <c r="P28" s="14"/>
      <c r="Q28" s="20" t="s">
        <v>338</v>
      </c>
      <c r="R28" s="9"/>
      <c r="S28" s="9"/>
      <c r="T28" s="9">
        <v>1342.9</v>
      </c>
      <c r="U28" s="9">
        <v>1303.7</v>
      </c>
      <c r="V28" s="10">
        <v>1093.2</v>
      </c>
      <c r="W28" s="10">
        <v>915.5</v>
      </c>
      <c r="X28" s="21" t="e">
        <f>#REF!*1.06</f>
        <v>#REF!</v>
      </c>
      <c r="Y28" s="9"/>
      <c r="Z28" s="73"/>
    </row>
    <row r="29" spans="1:26" ht="73.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2.5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9"/>
      <c r="S30" s="9"/>
      <c r="T30" s="9"/>
      <c r="U30" s="9"/>
      <c r="V30" s="10"/>
      <c r="W30" s="10"/>
      <c r="X30" s="9"/>
      <c r="Y30" s="9"/>
      <c r="Z30" s="73"/>
    </row>
    <row r="31" spans="1:26" ht="69.75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354</v>
      </c>
      <c r="P31" s="14"/>
      <c r="Q31" s="20" t="s">
        <v>338</v>
      </c>
      <c r="R31" s="9"/>
      <c r="S31" s="9"/>
      <c r="T31" s="9">
        <v>8.5</v>
      </c>
      <c r="U31" s="9">
        <v>8.5</v>
      </c>
      <c r="V31" s="10">
        <v>8.9</v>
      </c>
      <c r="W31" s="10">
        <v>9.6</v>
      </c>
      <c r="X31" s="21" t="e">
        <f>#REF!*1.06</f>
        <v>#REF!</v>
      </c>
      <c r="Y31" s="9"/>
      <c r="Z31" s="73"/>
    </row>
    <row r="32" spans="1:26" ht="42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40.5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4.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354</v>
      </c>
      <c r="P36" s="14"/>
      <c r="Q36" s="20" t="s">
        <v>338</v>
      </c>
      <c r="R36" s="9"/>
      <c r="S36" s="9"/>
      <c r="T36" s="9">
        <v>157.2</v>
      </c>
      <c r="U36" s="9">
        <v>127.9</v>
      </c>
      <c r="V36" s="10">
        <v>178.1</v>
      </c>
      <c r="W36" s="10">
        <v>182</v>
      </c>
      <c r="X36" s="21" t="e">
        <f>#REF!*1.06</f>
        <v>#REF!</v>
      </c>
      <c r="Y36" s="9"/>
      <c r="Z36" s="73"/>
    </row>
    <row r="37" spans="1:26" ht="73.5" customHeight="1">
      <c r="A37" s="5" t="s">
        <v>163</v>
      </c>
      <c r="B37" s="15" t="s">
        <v>164</v>
      </c>
      <c r="C37" s="16" t="s">
        <v>165</v>
      </c>
      <c r="D37" s="8" t="s">
        <v>289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354</v>
      </c>
      <c r="P37" s="14"/>
      <c r="Q37" s="20" t="s">
        <v>338</v>
      </c>
      <c r="R37" s="9"/>
      <c r="S37" s="9"/>
      <c r="T37" s="22">
        <v>0.5</v>
      </c>
      <c r="U37" s="9">
        <v>0</v>
      </c>
      <c r="V37" s="22">
        <v>114</v>
      </c>
      <c r="W37" s="22">
        <v>57.6</v>
      </c>
      <c r="X37" s="21" t="e">
        <f>#REF!*1.06</f>
        <v>#REF!</v>
      </c>
      <c r="Y37" s="9"/>
      <c r="Z37" s="73"/>
    </row>
    <row r="38" spans="1:26" ht="55.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354</v>
      </c>
      <c r="P38" s="14"/>
      <c r="Q38" s="20" t="s">
        <v>338</v>
      </c>
      <c r="R38" s="9"/>
      <c r="S38" s="9"/>
      <c r="T38" s="9">
        <v>100.8</v>
      </c>
      <c r="U38" s="9">
        <v>69.5</v>
      </c>
      <c r="V38" s="10">
        <v>100</v>
      </c>
      <c r="W38" s="10">
        <v>108</v>
      </c>
      <c r="X38" s="21" t="e">
        <f>#REF!*1.06</f>
        <v>#REF!</v>
      </c>
      <c r="Y38" s="9"/>
      <c r="Z38" s="73"/>
    </row>
    <row r="39" spans="1:26" ht="25.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2.5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3.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3.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3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2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3.7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3.7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87" t="s">
        <v>354</v>
      </c>
      <c r="P46" s="14"/>
      <c r="Q46" s="20" t="s">
        <v>338</v>
      </c>
      <c r="R46" s="9"/>
      <c r="S46" s="9"/>
      <c r="T46" s="9"/>
      <c r="U46" s="9"/>
      <c r="V46" s="10"/>
      <c r="W46" s="10"/>
      <c r="X46" s="9"/>
      <c r="Y46" s="9"/>
      <c r="Z46" s="73"/>
    </row>
    <row r="47" spans="1:26" ht="23.2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1.7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3.2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4.5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49.5" customHeight="1">
      <c r="A52" s="43"/>
      <c r="B52" s="11" t="s">
        <v>212</v>
      </c>
      <c r="C52" s="12"/>
      <c r="D52" s="8" t="s">
        <v>274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354</v>
      </c>
      <c r="P52" s="14"/>
      <c r="Q52" s="20" t="s">
        <v>338</v>
      </c>
      <c r="R52" s="9"/>
      <c r="S52" s="9"/>
      <c r="T52" s="22">
        <v>126.1</v>
      </c>
      <c r="U52" s="9">
        <v>126.1</v>
      </c>
      <c r="V52" s="10"/>
      <c r="W52" s="10"/>
      <c r="X52" s="21" t="e">
        <f>#REF!*1.06</f>
        <v>#REF!</v>
      </c>
      <c r="Y52" s="9"/>
      <c r="Z52" s="73"/>
    </row>
    <row r="53" spans="1:26" ht="66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57" customHeight="1">
      <c r="A54" s="43"/>
      <c r="B54" s="11" t="s">
        <v>241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354</v>
      </c>
      <c r="P54" s="14"/>
      <c r="Q54" s="20" t="s">
        <v>338</v>
      </c>
      <c r="R54" s="9"/>
      <c r="S54" s="9"/>
      <c r="T54" s="9">
        <v>46.8</v>
      </c>
      <c r="U54" s="9">
        <v>21.3</v>
      </c>
      <c r="V54" s="10">
        <v>55.5</v>
      </c>
      <c r="W54" s="10">
        <v>57.8</v>
      </c>
      <c r="X54" s="21" t="e">
        <f>#REF!*1.06</f>
        <v>#REF!</v>
      </c>
      <c r="Y54" s="9"/>
      <c r="Z54" s="73"/>
    </row>
    <row r="55" spans="1:26" ht="65.25" customHeight="1">
      <c r="A55" s="43"/>
      <c r="B55" s="11" t="s">
        <v>242</v>
      </c>
      <c r="C55" s="12"/>
      <c r="D55" s="8" t="s">
        <v>160</v>
      </c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62"/>
      <c r="P55" s="14"/>
      <c r="Q55" s="14"/>
      <c r="R55" s="9"/>
      <c r="S55" s="9"/>
      <c r="T55" s="9"/>
      <c r="U55" s="9"/>
      <c r="V55" s="10"/>
      <c r="W55" s="10"/>
      <c r="X55" s="9">
        <v>587.5</v>
      </c>
      <c r="Y55" s="9"/>
      <c r="Z55" s="73"/>
    </row>
    <row r="56" spans="1:26" ht="87" customHeight="1">
      <c r="A56" s="5" t="s">
        <v>223</v>
      </c>
      <c r="B56" s="11" t="s">
        <v>224</v>
      </c>
      <c r="C56" s="12" t="s">
        <v>225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/>
      <c r="Q56" s="9"/>
      <c r="R56" s="9"/>
      <c r="S56" s="9"/>
      <c r="T56" s="9"/>
      <c r="U56" s="9"/>
      <c r="V56" s="10"/>
      <c r="W56" s="10"/>
      <c r="X56" s="9"/>
      <c r="Y56" s="9"/>
      <c r="Z56" s="73"/>
    </row>
    <row r="57" spans="1:26" ht="22.5">
      <c r="A57" s="5"/>
      <c r="B57" s="6" t="s">
        <v>228</v>
      </c>
      <c r="C57" s="7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 t="s">
        <v>229</v>
      </c>
      <c r="Q57" s="33"/>
      <c r="R57" s="9"/>
      <c r="S57" s="9"/>
      <c r="T57" s="21">
        <f>SUM(T9:T56,)</f>
        <v>4604.945000000001</v>
      </c>
      <c r="U57" s="9">
        <f>SUM(U9:U56,)</f>
        <v>4361.700000000001</v>
      </c>
      <c r="V57" s="10">
        <f>SUM(V9:V56,)</f>
        <v>3271.4</v>
      </c>
      <c r="W57" s="10">
        <f>SUM(W9:W56,)</f>
        <v>3224.2</v>
      </c>
      <c r="X57" s="21" t="e">
        <f>SUM(X9:X56,)</f>
        <v>#REF!</v>
      </c>
      <c r="Y57" s="9"/>
      <c r="Z57" s="73"/>
    </row>
    <row r="58" spans="1:25" ht="12.75" customHeight="1" hidden="1">
      <c r="A58" s="44"/>
      <c r="B58" s="11"/>
      <c r="C58" s="12"/>
      <c r="D58" s="8"/>
      <c r="E58" s="9"/>
      <c r="F58" s="9"/>
      <c r="G58" s="37"/>
      <c r="H58" s="28"/>
      <c r="I58" s="28"/>
      <c r="J58" s="28"/>
      <c r="K58" s="28"/>
      <c r="L58" s="28"/>
      <c r="M58" s="28"/>
      <c r="N58" s="9"/>
      <c r="O58" s="9"/>
      <c r="P58" s="9"/>
      <c r="Q58" s="9"/>
      <c r="R58" s="9"/>
      <c r="S58" s="9"/>
      <c r="T58" s="9"/>
      <c r="U58" s="64"/>
      <c r="W58" s="64"/>
      <c r="X58" s="64"/>
      <c r="Y58" s="64"/>
    </row>
    <row r="59" spans="1:25" ht="12.75" customHeight="1" hidden="1">
      <c r="A59" s="28"/>
      <c r="B59" s="60"/>
      <c r="C59" s="28"/>
      <c r="D59" s="28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9"/>
      <c r="W59" s="28"/>
      <c r="X59" s="28"/>
      <c r="Y59" s="28"/>
    </row>
    <row r="60" spans="1:25" ht="12.75" customHeight="1" hidden="1">
      <c r="A60" s="28"/>
      <c r="B60" s="38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7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36" customFormat="1" ht="12.75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.75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.75" customHeight="1" hidden="1">
      <c r="A64" s="116"/>
      <c r="B64" s="117"/>
      <c r="C64" s="118"/>
      <c r="D64" s="45"/>
      <c r="E64" s="46"/>
      <c r="F64" s="46"/>
      <c r="G64" s="37"/>
      <c r="H64" s="28"/>
      <c r="I64" s="28"/>
      <c r="J64" s="28"/>
      <c r="K64" s="28"/>
      <c r="L64" s="28"/>
      <c r="M64" s="28"/>
      <c r="N64" s="46"/>
      <c r="O64" s="46"/>
      <c r="P64" s="46"/>
      <c r="Q64" s="39"/>
      <c r="R64" s="39"/>
      <c r="S64" s="39"/>
      <c r="T64" s="39"/>
      <c r="U64" s="39"/>
      <c r="V64" s="39"/>
      <c r="W64" s="39"/>
      <c r="X64" s="39"/>
      <c r="Y64" s="39"/>
    </row>
    <row r="68" spans="1:25" ht="12.75">
      <c r="A68" s="36"/>
      <c r="B68" s="36"/>
      <c r="C68" s="36"/>
      <c r="D68" s="36"/>
      <c r="E68" s="36"/>
      <c r="F68" s="36"/>
      <c r="G68" s="85"/>
      <c r="H68" s="36"/>
      <c r="I68" s="36"/>
      <c r="J68" s="36"/>
      <c r="K68" s="36"/>
      <c r="L68" s="36"/>
      <c r="M68" s="36"/>
      <c r="N68" s="36"/>
      <c r="O68" s="36"/>
      <c r="P68" s="36"/>
      <c r="Q68" s="100" t="s">
        <v>230</v>
      </c>
      <c r="R68" s="100"/>
      <c r="S68" s="100"/>
      <c r="T68" s="100"/>
      <c r="U68" s="100"/>
      <c r="V68" s="36"/>
      <c r="W68" s="36"/>
      <c r="X68" s="36" t="s">
        <v>229</v>
      </c>
      <c r="Y68" s="36"/>
    </row>
    <row r="69" spans="1:25" ht="12.75">
      <c r="A69" s="36"/>
      <c r="B69" s="100" t="s">
        <v>290</v>
      </c>
      <c r="C69" s="100"/>
      <c r="D69" s="100"/>
      <c r="E69" s="36"/>
      <c r="F69" s="36"/>
      <c r="G69" s="85" t="s">
        <v>232</v>
      </c>
      <c r="I69" s="36"/>
      <c r="J69" s="36"/>
      <c r="K69" s="36"/>
      <c r="L69" s="36"/>
      <c r="M69" s="36"/>
      <c r="N69" s="36"/>
      <c r="O69" s="36"/>
      <c r="P69" s="36"/>
      <c r="Q69" s="42" t="s">
        <v>233</v>
      </c>
      <c r="R69" s="42"/>
      <c r="S69" s="42"/>
      <c r="T69" s="42"/>
      <c r="U69" s="42"/>
      <c r="V69" s="36"/>
      <c r="W69" s="36"/>
      <c r="X69" s="82"/>
      <c r="Y69" s="36"/>
    </row>
  </sheetData>
  <sheetProtection/>
  <mergeCells count="21">
    <mergeCell ref="G31:G32"/>
    <mergeCell ref="J4:M4"/>
    <mergeCell ref="I31:I32"/>
    <mergeCell ref="R3:Y3"/>
    <mergeCell ref="Q68:U68"/>
    <mergeCell ref="B69:D69"/>
    <mergeCell ref="R4:R5"/>
    <mergeCell ref="S4:U4"/>
    <mergeCell ref="V4:V5"/>
    <mergeCell ref="W4:W5"/>
    <mergeCell ref="A64:C64"/>
    <mergeCell ref="N4:Q4"/>
    <mergeCell ref="H31:H32"/>
    <mergeCell ref="Z3:Z5"/>
    <mergeCell ref="X4:Y4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SheetLayoutView="100" zoomScalePageLayoutView="0" workbookViewId="0" topLeftCell="L52">
      <selection activeCell="O54" sqref="O54"/>
    </sheetView>
  </sheetViews>
  <sheetFormatPr defaultColWidth="9.00390625" defaultRowHeight="12.75"/>
  <cols>
    <col min="1" max="1" width="6.875" style="41" customWidth="1"/>
    <col min="2" max="2" width="34.1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20.375" style="41" customWidth="1"/>
    <col min="16" max="16" width="9.125" style="41" customWidth="1"/>
    <col min="17" max="17" width="9.75390625" style="41" customWidth="1"/>
    <col min="18" max="19" width="9.125" style="41" hidden="1" customWidth="1"/>
    <col min="20" max="20" width="9.125" style="41" customWidth="1"/>
    <col min="21" max="21" width="10.25390625" style="41" customWidth="1"/>
    <col min="22" max="22" width="9.625" style="41" customWidth="1"/>
    <col min="23" max="23" width="9.875" style="41" customWidth="1"/>
    <col min="24" max="25" width="9.1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291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55.5" customHeight="1">
      <c r="A9" s="5" t="s">
        <v>40</v>
      </c>
      <c r="B9" s="15" t="s">
        <v>41</v>
      </c>
      <c r="C9" s="16" t="s">
        <v>42</v>
      </c>
      <c r="D9" s="8" t="s">
        <v>292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355</v>
      </c>
      <c r="P9" s="14"/>
      <c r="Q9" s="88" t="s">
        <v>338</v>
      </c>
      <c r="R9" s="9"/>
      <c r="S9" s="9"/>
      <c r="T9" s="21">
        <v>820.564</v>
      </c>
      <c r="U9" s="9">
        <v>814.2</v>
      </c>
      <c r="V9" s="10">
        <v>639.5</v>
      </c>
      <c r="W9" s="10">
        <v>749</v>
      </c>
      <c r="X9" s="21">
        <v>854</v>
      </c>
      <c r="Y9" s="9"/>
      <c r="Z9" s="73"/>
    </row>
    <row r="10" spans="1:26" ht="24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2.7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84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2.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63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0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1.75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3.7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5.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14"/>
      <c r="P19" s="14"/>
      <c r="Q19" s="20"/>
      <c r="R19" s="9"/>
      <c r="S19" s="9"/>
      <c r="T19" s="9"/>
      <c r="U19" s="9"/>
      <c r="V19" s="10"/>
      <c r="W19" s="10"/>
      <c r="X19" s="9"/>
      <c r="Y19" s="9"/>
      <c r="Z19" s="73"/>
    </row>
    <row r="20" spans="1:26" ht="72.75" customHeight="1">
      <c r="A20" s="5" t="s">
        <v>83</v>
      </c>
      <c r="B20" s="15" t="s">
        <v>84</v>
      </c>
      <c r="C20" s="16" t="s">
        <v>85</v>
      </c>
      <c r="D20" s="8" t="s">
        <v>293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355</v>
      </c>
      <c r="P20" s="14"/>
      <c r="Q20" s="20" t="s">
        <v>338</v>
      </c>
      <c r="R20" s="9"/>
      <c r="S20" s="9"/>
      <c r="T20" s="22">
        <v>319.7</v>
      </c>
      <c r="U20" s="22">
        <v>319.7</v>
      </c>
      <c r="V20" s="22">
        <v>536.3</v>
      </c>
      <c r="W20" s="22">
        <v>547.8</v>
      </c>
      <c r="X20" s="21" t="e">
        <f>#REF!*1.06</f>
        <v>#REF!</v>
      </c>
      <c r="Y20" s="9"/>
      <c r="Z20" s="73"/>
    </row>
    <row r="21" spans="1:26" ht="84.7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355</v>
      </c>
      <c r="P21" s="14"/>
      <c r="Q21" s="20" t="s">
        <v>338</v>
      </c>
      <c r="R21" s="9"/>
      <c r="S21" s="9"/>
      <c r="T21" s="9"/>
      <c r="U21" s="9"/>
      <c r="V21" s="10">
        <v>72.7</v>
      </c>
      <c r="W21" s="10"/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0.2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29.2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54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355</v>
      </c>
      <c r="P25" s="14"/>
      <c r="Q25" s="20" t="s">
        <v>338</v>
      </c>
      <c r="R25" s="9"/>
      <c r="S25" s="9"/>
      <c r="T25" s="9">
        <v>11.2</v>
      </c>
      <c r="U25" s="9">
        <v>11.1</v>
      </c>
      <c r="V25" s="10">
        <v>11.2</v>
      </c>
      <c r="W25" s="10">
        <v>12.1</v>
      </c>
      <c r="X25" s="21" t="e">
        <f>#REF!*1.06</f>
        <v>#REF!</v>
      </c>
      <c r="Y25" s="9"/>
      <c r="Z25" s="73"/>
    </row>
    <row r="26" spans="1:26" ht="41.2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5.25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355</v>
      </c>
      <c r="P27" s="14"/>
      <c r="Q27" s="20" t="s">
        <v>338</v>
      </c>
      <c r="R27" s="9"/>
      <c r="S27" s="9"/>
      <c r="T27" s="9">
        <v>178.5</v>
      </c>
      <c r="U27" s="9">
        <v>175.2</v>
      </c>
      <c r="V27" s="10">
        <v>212.1</v>
      </c>
      <c r="W27" s="10">
        <v>226.3</v>
      </c>
      <c r="X27" s="21" t="e">
        <f>#REF!*1.06</f>
        <v>#REF!</v>
      </c>
      <c r="Y27" s="9"/>
      <c r="Z27" s="73"/>
    </row>
    <row r="28" spans="1:26" ht="57.75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355</v>
      </c>
      <c r="P28" s="14"/>
      <c r="Q28" s="20" t="s">
        <v>338</v>
      </c>
      <c r="R28" s="9"/>
      <c r="S28" s="9"/>
      <c r="T28" s="9">
        <v>456.5</v>
      </c>
      <c r="U28" s="9">
        <v>434.9</v>
      </c>
      <c r="V28" s="10">
        <v>541.6</v>
      </c>
      <c r="W28" s="10">
        <v>655.4</v>
      </c>
      <c r="X28" s="21" t="e">
        <f>#REF!*1.06</f>
        <v>#REF!</v>
      </c>
      <c r="Y28" s="9"/>
      <c r="Z28" s="73"/>
    </row>
    <row r="29" spans="1:26" ht="75.7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2.5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9"/>
      <c r="S30" s="9"/>
      <c r="T30" s="9"/>
      <c r="U30" s="9"/>
      <c r="V30" s="10"/>
      <c r="W30" s="10"/>
      <c r="X30" s="9"/>
      <c r="Y30" s="9"/>
      <c r="Z30" s="73"/>
    </row>
    <row r="31" spans="1:26" ht="69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355</v>
      </c>
      <c r="P31" s="14"/>
      <c r="Q31" s="20" t="s">
        <v>338</v>
      </c>
      <c r="R31" s="9"/>
      <c r="S31" s="9"/>
      <c r="T31" s="9">
        <v>6.5</v>
      </c>
      <c r="U31" s="9">
        <v>6.5</v>
      </c>
      <c r="V31" s="10">
        <v>6.8</v>
      </c>
      <c r="W31" s="10">
        <v>7.3</v>
      </c>
      <c r="X31" s="21" t="e">
        <f>#REF!*1.06</f>
        <v>#REF!</v>
      </c>
      <c r="Y31" s="9"/>
      <c r="Z31" s="73"/>
    </row>
    <row r="32" spans="1:26" ht="41.2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41.25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3.7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355</v>
      </c>
      <c r="P36" s="14"/>
      <c r="Q36" s="20" t="s">
        <v>338</v>
      </c>
      <c r="R36" s="9"/>
      <c r="S36" s="9"/>
      <c r="T36" s="9">
        <v>66.3</v>
      </c>
      <c r="U36" s="9">
        <v>66.2</v>
      </c>
      <c r="V36" s="10">
        <v>158.6</v>
      </c>
      <c r="W36" s="10">
        <v>158.9</v>
      </c>
      <c r="X36" s="21" t="e">
        <f>#REF!*1.06</f>
        <v>#REF!</v>
      </c>
      <c r="Y36" s="9"/>
      <c r="Z36" s="73"/>
    </row>
    <row r="37" spans="1:26" ht="75" customHeight="1">
      <c r="A37" s="5" t="s">
        <v>163</v>
      </c>
      <c r="B37" s="15" t="s">
        <v>164</v>
      </c>
      <c r="C37" s="16" t="s">
        <v>165</v>
      </c>
      <c r="D37" s="8" t="s">
        <v>294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355</v>
      </c>
      <c r="P37" s="14"/>
      <c r="Q37" s="20" t="s">
        <v>338</v>
      </c>
      <c r="R37" s="9"/>
      <c r="S37" s="9"/>
      <c r="T37" s="22">
        <v>61.6</v>
      </c>
      <c r="U37" s="9">
        <v>60.1</v>
      </c>
      <c r="V37" s="10">
        <v>47.1</v>
      </c>
      <c r="W37" s="10"/>
      <c r="X37" s="21" t="e">
        <f>#REF!*1.06</f>
        <v>#REF!</v>
      </c>
      <c r="Y37" s="9"/>
      <c r="Z37" s="73"/>
    </row>
    <row r="38" spans="1:26" ht="60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355</v>
      </c>
      <c r="P38" s="14"/>
      <c r="Q38" s="20" t="s">
        <v>338</v>
      </c>
      <c r="R38" s="9"/>
      <c r="S38" s="9"/>
      <c r="T38" s="9">
        <v>62.1</v>
      </c>
      <c r="U38" s="9">
        <v>62.1</v>
      </c>
      <c r="V38" s="10">
        <v>86.6</v>
      </c>
      <c r="W38" s="10">
        <v>93.5</v>
      </c>
      <c r="X38" s="21" t="e">
        <f>#REF!*1.06</f>
        <v>#REF!</v>
      </c>
      <c r="Y38" s="9"/>
      <c r="Z38" s="73"/>
    </row>
    <row r="39" spans="1:26" ht="21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4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1.2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3.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3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1.2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40.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3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31.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9.2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4.7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1.5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60" customHeight="1">
      <c r="A52" s="43"/>
      <c r="B52" s="11" t="s">
        <v>212</v>
      </c>
      <c r="C52" s="12"/>
      <c r="D52" s="8" t="s">
        <v>295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355</v>
      </c>
      <c r="P52" s="14"/>
      <c r="Q52" s="20" t="s">
        <v>338</v>
      </c>
      <c r="R52" s="9"/>
      <c r="S52" s="9"/>
      <c r="T52" s="22">
        <v>71.1</v>
      </c>
      <c r="U52" s="9">
        <v>71.1</v>
      </c>
      <c r="V52" s="10"/>
      <c r="W52" s="10"/>
      <c r="X52" s="21" t="e">
        <f>#REF!*1.06</f>
        <v>#REF!</v>
      </c>
      <c r="Y52" s="9"/>
      <c r="Z52" s="73"/>
    </row>
    <row r="53" spans="1:26" ht="66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60" customHeight="1">
      <c r="A54" s="43"/>
      <c r="B54" s="11" t="s">
        <v>241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355</v>
      </c>
      <c r="P54" s="14"/>
      <c r="Q54" s="20" t="s">
        <v>338</v>
      </c>
      <c r="R54" s="9"/>
      <c r="S54" s="9"/>
      <c r="T54" s="9">
        <v>46.8</v>
      </c>
      <c r="U54" s="9">
        <v>34.3</v>
      </c>
      <c r="V54" s="10">
        <v>55.5</v>
      </c>
      <c r="W54" s="10">
        <v>57.8</v>
      </c>
      <c r="X54" s="21" t="e">
        <f>#REF!*1.06</f>
        <v>#REF!</v>
      </c>
      <c r="Y54" s="9"/>
      <c r="Z54" s="73"/>
    </row>
    <row r="55" spans="1:26" ht="78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9"/>
      <c r="O55" s="9"/>
      <c r="P55" s="9"/>
      <c r="Q55" s="9"/>
      <c r="R55" s="9"/>
      <c r="S55" s="9"/>
      <c r="T55" s="9"/>
      <c r="U55" s="9"/>
      <c r="V55" s="10"/>
      <c r="W55" s="10"/>
      <c r="X55" s="9"/>
      <c r="Y55" s="9"/>
      <c r="Z55" s="73"/>
    </row>
    <row r="56" spans="1:26" ht="22.5">
      <c r="A56" s="5"/>
      <c r="B56" s="6" t="s">
        <v>228</v>
      </c>
      <c r="C56" s="7"/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 t="s">
        <v>229</v>
      </c>
      <c r="Q56" s="33"/>
      <c r="R56" s="9"/>
      <c r="S56" s="9"/>
      <c r="T56" s="9">
        <f>SUM(T8:T55)</f>
        <v>2100.864</v>
      </c>
      <c r="U56" s="9">
        <f>SUM(U8:U55)</f>
        <v>2055.3999999999996</v>
      </c>
      <c r="V56" s="65">
        <f>SUM(V8:V55)</f>
        <v>2368</v>
      </c>
      <c r="W56" s="10">
        <f>SUM(W8:W55)</f>
        <v>2508.1000000000004</v>
      </c>
      <c r="X56" s="21" t="e">
        <f>SUM(X8:X55)</f>
        <v>#REF!</v>
      </c>
      <c r="Y56" s="9"/>
      <c r="Z56" s="73"/>
    </row>
    <row r="57" spans="1:25" ht="12.75" customHeight="1" hidden="1">
      <c r="A57" s="44"/>
      <c r="B57" s="11"/>
      <c r="C57" s="12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/>
      <c r="Q57" s="9"/>
      <c r="R57" s="9"/>
      <c r="S57" s="9"/>
      <c r="T57" s="9"/>
      <c r="U57" s="9"/>
      <c r="V57" s="9"/>
      <c r="W57" s="9"/>
      <c r="X57" s="64"/>
      <c r="Y57" s="64"/>
    </row>
    <row r="58" spans="1:25" ht="12.75" customHeight="1" hidden="1">
      <c r="A58" s="28"/>
      <c r="B58" s="38"/>
      <c r="C58" s="28"/>
      <c r="D58" s="32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.75" customHeight="1" hidden="1">
      <c r="A59" s="28"/>
      <c r="B59" s="37"/>
      <c r="C59" s="28"/>
      <c r="D59" s="32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36" customFormat="1" ht="12.75" customHeight="1" hidden="1">
      <c r="A60" s="28"/>
      <c r="B60" s="38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.75" customHeight="1" hidden="1">
      <c r="A62" s="116"/>
      <c r="B62" s="117"/>
      <c r="C62" s="118"/>
      <c r="D62" s="45"/>
      <c r="E62" s="46"/>
      <c r="F62" s="46"/>
      <c r="G62" s="37"/>
      <c r="H62" s="28"/>
      <c r="I62" s="28"/>
      <c r="J62" s="28"/>
      <c r="K62" s="28"/>
      <c r="L62" s="28"/>
      <c r="M62" s="28"/>
      <c r="N62" s="46"/>
      <c r="O62" s="46"/>
      <c r="P62" s="46"/>
      <c r="Q62" s="39"/>
      <c r="R62" s="39"/>
      <c r="S62" s="39"/>
      <c r="T62" s="39"/>
      <c r="U62" s="39"/>
      <c r="V62" s="39"/>
      <c r="W62" s="39"/>
      <c r="X62" s="39"/>
      <c r="Y62" s="39"/>
    </row>
    <row r="63" spans="7:13" ht="12.75">
      <c r="G63" s="37"/>
      <c r="H63" s="28"/>
      <c r="I63" s="28"/>
      <c r="J63" s="28"/>
      <c r="K63" s="28"/>
      <c r="L63" s="28"/>
      <c r="M63" s="28"/>
    </row>
    <row r="64" spans="7:13" ht="12.75">
      <c r="G64" s="37"/>
      <c r="H64" s="28"/>
      <c r="I64" s="28"/>
      <c r="J64" s="28"/>
      <c r="K64" s="28"/>
      <c r="L64" s="28"/>
      <c r="M64" s="28"/>
    </row>
    <row r="66" spans="1:25" ht="12.75">
      <c r="A66" s="36"/>
      <c r="B66" s="36"/>
      <c r="C66" s="36"/>
      <c r="D66" s="36"/>
      <c r="E66" s="36"/>
      <c r="F66" s="36"/>
      <c r="N66" s="36"/>
      <c r="O66" s="36"/>
      <c r="P66" s="36"/>
      <c r="Q66" s="100" t="s">
        <v>230</v>
      </c>
      <c r="R66" s="100"/>
      <c r="S66" s="100"/>
      <c r="T66" s="100"/>
      <c r="U66" s="100"/>
      <c r="V66" s="36"/>
      <c r="W66" s="36"/>
      <c r="X66" s="36" t="s">
        <v>229</v>
      </c>
      <c r="Y66" s="36"/>
    </row>
    <row r="67" spans="1:25" ht="12.75">
      <c r="A67" s="36"/>
      <c r="B67" s="100" t="s">
        <v>296</v>
      </c>
      <c r="C67" s="100"/>
      <c r="D67" s="100"/>
      <c r="E67" s="36"/>
      <c r="F67" s="36"/>
      <c r="N67" s="36"/>
      <c r="O67" s="36"/>
      <c r="P67" s="36"/>
      <c r="Q67" s="42" t="s">
        <v>233</v>
      </c>
      <c r="R67" s="42"/>
      <c r="S67" s="42"/>
      <c r="T67" s="42"/>
      <c r="U67" s="42"/>
      <c r="V67" s="36"/>
      <c r="W67" s="36"/>
      <c r="X67" s="82"/>
      <c r="Y67" s="36"/>
    </row>
    <row r="68" spans="7:13" ht="12.75">
      <c r="G68" s="85"/>
      <c r="H68" s="36"/>
      <c r="I68" s="36"/>
      <c r="J68" s="36"/>
      <c r="K68" s="36"/>
      <c r="L68" s="36"/>
      <c r="M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F4:I4"/>
    <mergeCell ref="V4:V5"/>
    <mergeCell ref="N4:Q4"/>
    <mergeCell ref="Q66:U66"/>
    <mergeCell ref="B67:D67"/>
    <mergeCell ref="R4:R5"/>
    <mergeCell ref="S4:U4"/>
    <mergeCell ref="H31:H32"/>
    <mergeCell ref="I31:I32"/>
    <mergeCell ref="A62:C62"/>
    <mergeCell ref="G31:G32"/>
    <mergeCell ref="W4:W5"/>
    <mergeCell ref="J4:M4"/>
    <mergeCell ref="R3:Y3"/>
    <mergeCell ref="Z3:Z5"/>
    <mergeCell ref="X4:Y4"/>
    <mergeCell ref="A2:Y2"/>
    <mergeCell ref="A3:C5"/>
    <mergeCell ref="D3:D5"/>
    <mergeCell ref="E3:Q3"/>
    <mergeCell ref="E4:E5"/>
  </mergeCells>
  <printOptions/>
  <pageMargins left="0.3937007874015748" right="0.3937007874015748" top="0.51" bottom="0.3937007874015748" header="0.5118110236220472" footer="0.5118110236220472"/>
  <pageSetup horizontalDpi="600" verticalDpi="600" orientation="landscape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SheetLayoutView="100" zoomScalePageLayoutView="0" workbookViewId="0" topLeftCell="K53">
      <selection activeCell="O68" sqref="O68"/>
    </sheetView>
  </sheetViews>
  <sheetFormatPr defaultColWidth="9.00390625" defaultRowHeight="12.75"/>
  <cols>
    <col min="1" max="1" width="6.875" style="41" customWidth="1"/>
    <col min="2" max="2" width="35.875" style="41" customWidth="1"/>
    <col min="3" max="4" width="9.125" style="41" customWidth="1"/>
    <col min="5" max="5" width="0.12890625" style="41" hidden="1" customWidth="1"/>
    <col min="6" max="6" width="6.375" style="4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12890625" style="41" hidden="1" customWidth="1"/>
    <col min="15" max="15" width="21.875" style="41" customWidth="1"/>
    <col min="16" max="16" width="8.00390625" style="41" customWidth="1"/>
    <col min="17" max="17" width="11.00390625" style="41" customWidth="1"/>
    <col min="18" max="19" width="0.2421875" style="41" hidden="1" customWidth="1"/>
    <col min="20" max="21" width="9.125" style="41" customWidth="1"/>
    <col min="22" max="22" width="9.625" style="41" customWidth="1"/>
    <col min="23" max="23" width="9.75390625" style="41" customWidth="1"/>
    <col min="24" max="24" width="9.125" style="41" customWidth="1"/>
    <col min="25" max="25" width="6.37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56.25" customHeight="1">
      <c r="A9" s="5" t="s">
        <v>40</v>
      </c>
      <c r="B9" s="15" t="s">
        <v>41</v>
      </c>
      <c r="C9" s="16" t="s">
        <v>42</v>
      </c>
      <c r="D9" s="8" t="s">
        <v>298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356</v>
      </c>
      <c r="P9" s="14"/>
      <c r="Q9" s="88" t="s">
        <v>338</v>
      </c>
      <c r="R9" s="9"/>
      <c r="S9" s="9"/>
      <c r="T9" s="21">
        <v>683.265</v>
      </c>
      <c r="U9" s="9">
        <v>654.4</v>
      </c>
      <c r="V9" s="10">
        <v>684.4</v>
      </c>
      <c r="W9" s="10">
        <v>802.2</v>
      </c>
      <c r="X9" s="21">
        <v>913.5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4.2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5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1.7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1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1.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1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3.7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4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87" t="s">
        <v>356</v>
      </c>
      <c r="P19" s="14"/>
      <c r="Q19" s="20" t="s">
        <v>338</v>
      </c>
      <c r="R19" s="9"/>
      <c r="S19" s="9"/>
      <c r="T19" s="9">
        <v>100</v>
      </c>
      <c r="U19" s="9">
        <v>100</v>
      </c>
      <c r="V19" s="10"/>
      <c r="W19" s="10"/>
      <c r="X19" s="21" t="e">
        <f>#REF!*1.06</f>
        <v>#REF!</v>
      </c>
      <c r="Y19" s="9"/>
      <c r="Z19" s="73"/>
    </row>
    <row r="20" spans="1:26" ht="73.5" customHeight="1">
      <c r="A20" s="5" t="s">
        <v>83</v>
      </c>
      <c r="B20" s="15" t="s">
        <v>84</v>
      </c>
      <c r="C20" s="16" t="s">
        <v>85</v>
      </c>
      <c r="D20" s="8" t="s">
        <v>299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356</v>
      </c>
      <c r="P20" s="14"/>
      <c r="Q20" s="20" t="s">
        <v>338</v>
      </c>
      <c r="R20" s="9"/>
      <c r="S20" s="9"/>
      <c r="T20" s="21">
        <v>1066.589</v>
      </c>
      <c r="U20" s="9">
        <v>997.4</v>
      </c>
      <c r="V20" s="22">
        <v>845.8</v>
      </c>
      <c r="W20" s="22">
        <v>854</v>
      </c>
      <c r="X20" s="21" t="e">
        <f>#REF!*1.06</f>
        <v>#REF!</v>
      </c>
      <c r="Y20" s="9"/>
      <c r="Z20" s="73"/>
    </row>
    <row r="21" spans="1:26" ht="7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356</v>
      </c>
      <c r="P21" s="14"/>
      <c r="Q21" s="20" t="s">
        <v>338</v>
      </c>
      <c r="R21" s="9"/>
      <c r="S21" s="9"/>
      <c r="T21" s="9">
        <v>334.8</v>
      </c>
      <c r="U21" s="9">
        <v>334.8</v>
      </c>
      <c r="V21" s="10">
        <v>200.5</v>
      </c>
      <c r="W21" s="10">
        <v>216.5</v>
      </c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1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2.2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68.2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356</v>
      </c>
      <c r="P25" s="14"/>
      <c r="Q25" s="20" t="s">
        <v>338</v>
      </c>
      <c r="R25" s="9"/>
      <c r="S25" s="9"/>
      <c r="T25" s="9">
        <v>17.7</v>
      </c>
      <c r="U25" s="9">
        <v>15.7</v>
      </c>
      <c r="V25" s="10">
        <v>17.7</v>
      </c>
      <c r="W25" s="10">
        <v>19.1</v>
      </c>
      <c r="X25" s="21" t="e">
        <f>#REF!*1.06</f>
        <v>#REF!</v>
      </c>
      <c r="Y25" s="9"/>
      <c r="Z25" s="73"/>
    </row>
    <row r="26" spans="1:26" ht="47.2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9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356</v>
      </c>
      <c r="P27" s="14"/>
      <c r="Q27" s="20" t="s">
        <v>338</v>
      </c>
      <c r="R27" s="9"/>
      <c r="S27" s="9"/>
      <c r="T27" s="9">
        <v>171.6</v>
      </c>
      <c r="U27" s="9">
        <v>158.5</v>
      </c>
      <c r="V27" s="10">
        <v>216.2</v>
      </c>
      <c r="W27" s="10">
        <v>230.8</v>
      </c>
      <c r="X27" s="21" t="e">
        <f>#REF!*1.06</f>
        <v>#REF!</v>
      </c>
      <c r="Y27" s="9"/>
      <c r="Z27" s="73"/>
    </row>
    <row r="28" spans="1:26" ht="54.75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356</v>
      </c>
      <c r="P28" s="14"/>
      <c r="Q28" s="20" t="s">
        <v>338</v>
      </c>
      <c r="R28" s="9"/>
      <c r="S28" s="9"/>
      <c r="T28" s="9">
        <v>888.8</v>
      </c>
      <c r="U28" s="9">
        <v>844.5</v>
      </c>
      <c r="V28" s="10">
        <v>842.4</v>
      </c>
      <c r="W28" s="10">
        <v>1932.5</v>
      </c>
      <c r="X28" s="21" t="e">
        <f>#REF!*1.06</f>
        <v>#REF!</v>
      </c>
      <c r="Y28" s="9"/>
      <c r="Z28" s="73"/>
    </row>
    <row r="29" spans="1:26" ht="72.7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2.5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9"/>
      <c r="S30" s="9"/>
      <c r="T30" s="9"/>
      <c r="U30" s="9"/>
      <c r="V30" s="10"/>
      <c r="W30" s="10"/>
      <c r="X30" s="9"/>
      <c r="Y30" s="9"/>
      <c r="Z30" s="73"/>
    </row>
    <row r="31" spans="1:26" ht="66.75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356</v>
      </c>
      <c r="P31" s="14"/>
      <c r="Q31" s="20" t="s">
        <v>338</v>
      </c>
      <c r="R31" s="9"/>
      <c r="S31" s="9"/>
      <c r="T31" s="9">
        <v>10.3</v>
      </c>
      <c r="U31" s="9">
        <v>9.6</v>
      </c>
      <c r="V31" s="10">
        <v>10.8</v>
      </c>
      <c r="W31" s="10">
        <v>11.7</v>
      </c>
      <c r="X31" s="21" t="e">
        <f>#REF!*1.06</f>
        <v>#REF!</v>
      </c>
      <c r="Y31" s="9"/>
      <c r="Z31" s="73"/>
    </row>
    <row r="32" spans="1:26" ht="42.7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51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3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356</v>
      </c>
      <c r="P36" s="14"/>
      <c r="Q36" s="20" t="s">
        <v>338</v>
      </c>
      <c r="R36" s="9"/>
      <c r="S36" s="9"/>
      <c r="T36" s="9">
        <v>305.8</v>
      </c>
      <c r="U36" s="9">
        <v>136</v>
      </c>
      <c r="V36" s="10">
        <v>246.5</v>
      </c>
      <c r="W36" s="10">
        <v>253.8</v>
      </c>
      <c r="X36" s="21" t="e">
        <f>#REF!*1.06</f>
        <v>#REF!</v>
      </c>
      <c r="Y36" s="9"/>
      <c r="Z36" s="73"/>
    </row>
    <row r="37" spans="1:26" ht="72.75" customHeight="1">
      <c r="A37" s="5" t="s">
        <v>163</v>
      </c>
      <c r="B37" s="15" t="s">
        <v>164</v>
      </c>
      <c r="C37" s="16" t="s">
        <v>165</v>
      </c>
      <c r="D37" s="8" t="s">
        <v>300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356</v>
      </c>
      <c r="P37" s="14"/>
      <c r="Q37" s="20" t="s">
        <v>338</v>
      </c>
      <c r="R37" s="9"/>
      <c r="S37" s="9"/>
      <c r="T37" s="9">
        <v>85.9</v>
      </c>
      <c r="U37" s="9">
        <v>85.6</v>
      </c>
      <c r="V37" s="10">
        <v>49.7</v>
      </c>
      <c r="W37" s="10"/>
      <c r="X37" s="21" t="e">
        <f>#REF!*1.06</f>
        <v>#REF!</v>
      </c>
      <c r="Y37" s="9"/>
      <c r="Z37" s="73"/>
    </row>
    <row r="38" spans="1:26" ht="57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356</v>
      </c>
      <c r="P38" s="14"/>
      <c r="Q38" s="20" t="s">
        <v>338</v>
      </c>
      <c r="R38" s="9"/>
      <c r="S38" s="9"/>
      <c r="T38" s="9">
        <v>66.6</v>
      </c>
      <c r="U38" s="9">
        <v>62.9</v>
      </c>
      <c r="V38" s="10">
        <v>90</v>
      </c>
      <c r="W38" s="10">
        <v>97.2</v>
      </c>
      <c r="X38" s="21" t="e">
        <f>#REF!*1.06</f>
        <v>#REF!</v>
      </c>
      <c r="Y38" s="9"/>
      <c r="Z38" s="73"/>
    </row>
    <row r="39" spans="1:26" ht="22.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4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4.2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1.2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3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3.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2.2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3.7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21.7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3.2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1.7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0.75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59.25" customHeight="1">
      <c r="A52" s="43"/>
      <c r="B52" s="11" t="s">
        <v>212</v>
      </c>
      <c r="C52" s="12"/>
      <c r="D52" s="8" t="s">
        <v>301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356</v>
      </c>
      <c r="P52" s="14"/>
      <c r="Q52" s="20" t="s">
        <v>338</v>
      </c>
      <c r="R52" s="9"/>
      <c r="S52" s="9"/>
      <c r="T52" s="22">
        <v>190.8</v>
      </c>
      <c r="U52" s="9">
        <v>190.8</v>
      </c>
      <c r="V52" s="10"/>
      <c r="W52" s="10"/>
      <c r="X52" s="21" t="e">
        <f>#REF!*1.06</f>
        <v>#REF!</v>
      </c>
      <c r="Y52" s="9"/>
      <c r="Z52" s="73"/>
    </row>
    <row r="53" spans="1:26" ht="65.2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55.5" customHeight="1">
      <c r="A54" s="43"/>
      <c r="B54" s="11" t="s">
        <v>241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356</v>
      </c>
      <c r="P54" s="14"/>
      <c r="Q54" s="20" t="s">
        <v>338</v>
      </c>
      <c r="R54" s="9"/>
      <c r="S54" s="9"/>
      <c r="T54" s="9">
        <v>93.3</v>
      </c>
      <c r="U54" s="9">
        <v>80.7</v>
      </c>
      <c r="V54" s="10">
        <v>110.3</v>
      </c>
      <c r="W54" s="10">
        <v>113.7</v>
      </c>
      <c r="X54" s="21" t="e">
        <f>#REF!*1.06</f>
        <v>#REF!</v>
      </c>
      <c r="Y54" s="9"/>
      <c r="Z54" s="73"/>
    </row>
    <row r="55" spans="1:26" ht="87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9"/>
      <c r="O55" s="9"/>
      <c r="P55" s="9"/>
      <c r="Q55" s="9"/>
      <c r="R55" s="9"/>
      <c r="S55" s="9"/>
      <c r="T55" s="9"/>
      <c r="U55" s="9"/>
      <c r="V55" s="10"/>
      <c r="W55" s="10"/>
      <c r="X55" s="9"/>
      <c r="Y55" s="9"/>
      <c r="Z55" s="73"/>
    </row>
    <row r="56" spans="1:26" ht="22.5">
      <c r="A56" s="5"/>
      <c r="B56" s="6" t="s">
        <v>228</v>
      </c>
      <c r="C56" s="7"/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 t="s">
        <v>229</v>
      </c>
      <c r="Q56" s="33"/>
      <c r="R56" s="9"/>
      <c r="S56" s="9"/>
      <c r="T56" s="21">
        <f>SUM(T8:T55)</f>
        <v>4015.4540000000006</v>
      </c>
      <c r="U56" s="21">
        <f>SUM(U8:U55)</f>
        <v>3670.8999999999996</v>
      </c>
      <c r="V56" s="65">
        <f>SUM(V8:V55)</f>
        <v>3314.3</v>
      </c>
      <c r="W56" s="65">
        <f>SUM(W8:W55)</f>
        <v>4531.499999999999</v>
      </c>
      <c r="X56" s="21" t="e">
        <f>SUM(X8:X55)</f>
        <v>#REF!</v>
      </c>
      <c r="Y56" s="9"/>
      <c r="Z56" s="73"/>
    </row>
    <row r="57" spans="1:25" ht="39" customHeight="1" hidden="1">
      <c r="A57" s="44"/>
      <c r="B57" s="27"/>
      <c r="C57" s="12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/>
      <c r="Q57" s="9"/>
      <c r="R57" s="9"/>
      <c r="S57" s="9"/>
      <c r="T57" s="61"/>
      <c r="U57" s="9"/>
      <c r="V57" s="9"/>
      <c r="W57" s="9"/>
      <c r="X57" s="64"/>
      <c r="Y57" s="64"/>
    </row>
    <row r="58" spans="1:25" ht="12.75" customHeight="1" hidden="1">
      <c r="A58" s="28"/>
      <c r="B58" s="11"/>
      <c r="C58" s="28"/>
      <c r="D58" s="28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9"/>
      <c r="X58" s="9"/>
      <c r="Y58" s="28"/>
    </row>
    <row r="59" spans="1:25" ht="12.75" customHeight="1" hidden="1">
      <c r="A59" s="28"/>
      <c r="B59" s="38"/>
      <c r="C59" s="28"/>
      <c r="D59" s="32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66"/>
      <c r="U59" s="28"/>
      <c r="V59" s="28"/>
      <c r="W59" s="28"/>
      <c r="X59" s="28"/>
      <c r="Y59" s="28"/>
    </row>
    <row r="60" spans="1:25" ht="12.75" customHeight="1" hidden="1">
      <c r="A60" s="28"/>
      <c r="B60" s="37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66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66"/>
      <c r="U61" s="28"/>
      <c r="V61" s="28"/>
      <c r="W61" s="28"/>
      <c r="X61" s="28"/>
      <c r="Y61" s="28"/>
    </row>
    <row r="62" spans="1:25" ht="12.75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66"/>
      <c r="U62" s="28"/>
      <c r="V62" s="28"/>
      <c r="W62" s="28"/>
      <c r="X62" s="28"/>
      <c r="Y62" s="28"/>
    </row>
    <row r="63" spans="1:25" ht="12.75" customHeight="1" hidden="1">
      <c r="A63" s="116"/>
      <c r="B63" s="117"/>
      <c r="C63" s="118"/>
      <c r="D63" s="45"/>
      <c r="E63" s="46"/>
      <c r="F63" s="46"/>
      <c r="G63" s="37"/>
      <c r="H63" s="28"/>
      <c r="I63" s="28"/>
      <c r="J63" s="28"/>
      <c r="K63" s="28"/>
      <c r="L63" s="28"/>
      <c r="M63" s="28"/>
      <c r="N63" s="46"/>
      <c r="O63" s="46"/>
      <c r="P63" s="46"/>
      <c r="Q63" s="39"/>
      <c r="R63" s="39"/>
      <c r="S63" s="39"/>
      <c r="T63" s="63"/>
      <c r="U63" s="63"/>
      <c r="V63" s="63"/>
      <c r="W63" s="63"/>
      <c r="X63" s="63"/>
      <c r="Y63" s="39"/>
    </row>
    <row r="64" spans="7:13" ht="12.75">
      <c r="G64" s="37"/>
      <c r="H64" s="28"/>
      <c r="I64" s="28"/>
      <c r="J64" s="28"/>
      <c r="K64" s="28"/>
      <c r="L64" s="28"/>
      <c r="M64" s="28"/>
    </row>
    <row r="66" spans="17:24" ht="12.75">
      <c r="Q66" s="108" t="s">
        <v>230</v>
      </c>
      <c r="R66" s="108"/>
      <c r="S66" s="108"/>
      <c r="T66" s="108"/>
      <c r="U66" s="108"/>
      <c r="X66" s="41" t="s">
        <v>229</v>
      </c>
    </row>
    <row r="67" spans="1:25" ht="12.75">
      <c r="A67" s="36"/>
      <c r="B67" s="100" t="s">
        <v>302</v>
      </c>
      <c r="C67" s="100"/>
      <c r="D67" s="100"/>
      <c r="E67" s="36"/>
      <c r="F67" s="36"/>
      <c r="N67" s="36"/>
      <c r="O67" s="36"/>
      <c r="P67" s="36"/>
      <c r="Q67" s="42" t="s">
        <v>233</v>
      </c>
      <c r="R67" s="42"/>
      <c r="S67" s="42"/>
      <c r="T67" s="42"/>
      <c r="U67" s="42"/>
      <c r="V67" s="36"/>
      <c r="W67" s="36"/>
      <c r="X67" s="82"/>
      <c r="Y67" s="36"/>
    </row>
    <row r="68" spans="7:13" ht="12.75">
      <c r="G68" s="85"/>
      <c r="H68" s="36"/>
      <c r="I68" s="36"/>
      <c r="J68" s="36"/>
      <c r="K68" s="36"/>
      <c r="L68" s="36"/>
      <c r="M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F4:I4"/>
    <mergeCell ref="V4:V5"/>
    <mergeCell ref="N4:Q4"/>
    <mergeCell ref="Q66:U66"/>
    <mergeCell ref="B67:D67"/>
    <mergeCell ref="R4:R5"/>
    <mergeCell ref="S4:U4"/>
    <mergeCell ref="H31:H32"/>
    <mergeCell ref="I31:I32"/>
    <mergeCell ref="A63:C63"/>
    <mergeCell ref="G31:G32"/>
    <mergeCell ref="W4:W5"/>
    <mergeCell ref="J4:M4"/>
    <mergeCell ref="R3:Y3"/>
    <mergeCell ref="Z3:Z5"/>
    <mergeCell ref="X4:Y4"/>
    <mergeCell ref="A2:Y2"/>
    <mergeCell ref="A3:C5"/>
    <mergeCell ref="D3:D5"/>
    <mergeCell ref="E3:Q3"/>
    <mergeCell ref="E4:E5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Normal="75" zoomScaleSheetLayoutView="100" zoomScalePageLayoutView="0" workbookViewId="0" topLeftCell="K55">
      <selection activeCell="O73" sqref="O73"/>
    </sheetView>
  </sheetViews>
  <sheetFormatPr defaultColWidth="9.00390625" defaultRowHeight="12.75"/>
  <cols>
    <col min="1" max="1" width="6.875" style="41" customWidth="1"/>
    <col min="2" max="2" width="35.753906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12890625" style="41" hidden="1" customWidth="1"/>
    <col min="15" max="15" width="23.875" style="41" customWidth="1"/>
    <col min="16" max="16" width="9.125" style="41" customWidth="1"/>
    <col min="17" max="17" width="9.375" style="41" customWidth="1"/>
    <col min="18" max="18" width="0.12890625" style="41" hidden="1" customWidth="1"/>
    <col min="19" max="19" width="9.125" style="41" hidden="1" customWidth="1"/>
    <col min="20" max="21" width="9.125" style="41" customWidth="1"/>
    <col min="22" max="22" width="9.625" style="41" customWidth="1"/>
    <col min="23" max="23" width="9.75390625" style="41" customWidth="1"/>
    <col min="24" max="25" width="9.1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303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47.25" customHeight="1">
      <c r="A9" s="5" t="s">
        <v>40</v>
      </c>
      <c r="B9" s="15" t="s">
        <v>41</v>
      </c>
      <c r="C9" s="16" t="s">
        <v>42</v>
      </c>
      <c r="D9" s="8" t="s">
        <v>304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357</v>
      </c>
      <c r="P9" s="14"/>
      <c r="Q9" s="88" t="s">
        <v>338</v>
      </c>
      <c r="R9" s="9"/>
      <c r="S9" s="9"/>
      <c r="T9" s="9">
        <v>853.1</v>
      </c>
      <c r="U9" s="9">
        <v>822.5</v>
      </c>
      <c r="V9" s="10">
        <v>674.5</v>
      </c>
      <c r="W9" s="10">
        <v>795.6</v>
      </c>
      <c r="X9" s="21">
        <v>931.6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4.2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5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1.7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2.5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1.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19.5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3.7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4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87" t="s">
        <v>357</v>
      </c>
      <c r="P19" s="14"/>
      <c r="Q19" s="20" t="s">
        <v>338</v>
      </c>
      <c r="R19" s="9"/>
      <c r="S19" s="9"/>
      <c r="T19" s="9">
        <v>56</v>
      </c>
      <c r="U19" s="9">
        <v>0</v>
      </c>
      <c r="V19" s="10"/>
      <c r="W19" s="10"/>
      <c r="X19" s="21" t="e">
        <f>#REF!*1.06</f>
        <v>#REF!</v>
      </c>
      <c r="Y19" s="9"/>
      <c r="Z19" s="73"/>
    </row>
    <row r="20" spans="1:26" ht="81" customHeight="1">
      <c r="A20" s="5" t="s">
        <v>83</v>
      </c>
      <c r="B20" s="15" t="s">
        <v>84</v>
      </c>
      <c r="C20" s="16" t="s">
        <v>85</v>
      </c>
      <c r="D20" s="8" t="s">
        <v>305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357</v>
      </c>
      <c r="P20" s="14"/>
      <c r="Q20" s="20" t="s">
        <v>338</v>
      </c>
      <c r="R20" s="9"/>
      <c r="S20" s="9"/>
      <c r="T20" s="22">
        <v>576.6</v>
      </c>
      <c r="U20" s="22">
        <v>576.6</v>
      </c>
      <c r="V20" s="22">
        <v>967.4</v>
      </c>
      <c r="W20" s="22">
        <v>960.8</v>
      </c>
      <c r="X20" s="21" t="e">
        <f>#REF!*1.06</f>
        <v>#REF!</v>
      </c>
      <c r="Y20" s="9"/>
      <c r="Z20" s="73"/>
    </row>
    <row r="21" spans="1:26" ht="74.2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357</v>
      </c>
      <c r="P21" s="14"/>
      <c r="Q21" s="20" t="s">
        <v>338</v>
      </c>
      <c r="R21" s="9"/>
      <c r="S21" s="9"/>
      <c r="T21" s="9">
        <v>251.1</v>
      </c>
      <c r="U21" s="9">
        <v>251.1</v>
      </c>
      <c r="V21" s="10">
        <v>967.6</v>
      </c>
      <c r="W21" s="10">
        <v>1855.8</v>
      </c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1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1.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67.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357</v>
      </c>
      <c r="P25" s="14"/>
      <c r="Q25" s="20" t="s">
        <v>338</v>
      </c>
      <c r="R25" s="9"/>
      <c r="S25" s="9"/>
      <c r="T25" s="9">
        <v>20.2</v>
      </c>
      <c r="U25" s="9">
        <v>19.1</v>
      </c>
      <c r="V25" s="10">
        <v>20.2</v>
      </c>
      <c r="W25" s="10">
        <v>21.9</v>
      </c>
      <c r="X25" s="21" t="e">
        <f>#REF!*1.06</f>
        <v>#REF!</v>
      </c>
      <c r="Y25" s="9"/>
      <c r="Z25" s="73"/>
    </row>
    <row r="26" spans="1:26" ht="31.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6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357</v>
      </c>
      <c r="P27" s="14"/>
      <c r="Q27" s="20" t="s">
        <v>338</v>
      </c>
      <c r="R27" s="9"/>
      <c r="S27" s="9"/>
      <c r="T27" s="9">
        <v>297.1</v>
      </c>
      <c r="U27" s="9">
        <v>287.9</v>
      </c>
      <c r="V27" s="10">
        <v>351.6</v>
      </c>
      <c r="W27" s="10">
        <v>389.8</v>
      </c>
      <c r="X27" s="21" t="e">
        <f>#REF!*1.06</f>
        <v>#REF!</v>
      </c>
      <c r="Y27" s="9"/>
      <c r="Z27" s="73"/>
    </row>
    <row r="28" spans="1:26" ht="47.25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357</v>
      </c>
      <c r="P28" s="14"/>
      <c r="Q28" s="20" t="s">
        <v>338</v>
      </c>
      <c r="R28" s="9"/>
      <c r="S28" s="9"/>
      <c r="T28" s="9">
        <v>1222.8</v>
      </c>
      <c r="U28" s="9">
        <v>1093.7</v>
      </c>
      <c r="V28" s="10">
        <v>1380.8</v>
      </c>
      <c r="W28" s="10">
        <v>1590.4</v>
      </c>
      <c r="X28" s="21" t="e">
        <f>#REF!*1.06</f>
        <v>#REF!</v>
      </c>
      <c r="Y28" s="9"/>
      <c r="Z28" s="73"/>
    </row>
    <row r="29" spans="1:26" ht="72.7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28"/>
      <c r="U29" s="28"/>
      <c r="V29" s="28"/>
      <c r="W29" s="28"/>
      <c r="X29" s="28"/>
      <c r="Y29" s="9"/>
      <c r="Z29" s="73"/>
    </row>
    <row r="30" spans="1:26" ht="54.75" customHeight="1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9"/>
      <c r="S30" s="9"/>
      <c r="T30" s="9"/>
      <c r="U30" s="9"/>
      <c r="V30" s="10"/>
      <c r="W30" s="10"/>
      <c r="X30" s="9"/>
      <c r="Y30" s="9"/>
      <c r="Z30" s="73"/>
    </row>
    <row r="31" spans="1:26" ht="69.75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357</v>
      </c>
      <c r="P31" s="14"/>
      <c r="Q31" s="20" t="s">
        <v>338</v>
      </c>
      <c r="R31" s="9"/>
      <c r="S31" s="9"/>
      <c r="T31" s="9">
        <v>11.8</v>
      </c>
      <c r="U31" s="9">
        <v>3.8</v>
      </c>
      <c r="V31" s="10">
        <v>12.4</v>
      </c>
      <c r="W31" s="10">
        <v>13.5</v>
      </c>
      <c r="X31" s="21" t="e">
        <f>#REF!*1.06</f>
        <v>#REF!</v>
      </c>
      <c r="Y31" s="9"/>
      <c r="Z31" s="73"/>
    </row>
    <row r="32" spans="1:26" ht="40.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41.25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2.2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357</v>
      </c>
      <c r="P36" s="14"/>
      <c r="Q36" s="20" t="s">
        <v>338</v>
      </c>
      <c r="R36" s="9"/>
      <c r="S36" s="9"/>
      <c r="T36" s="9">
        <v>214.8</v>
      </c>
      <c r="U36" s="9">
        <v>260.5</v>
      </c>
      <c r="V36" s="10">
        <v>75</v>
      </c>
      <c r="W36" s="10">
        <v>81.4</v>
      </c>
      <c r="X36" s="21" t="e">
        <f>#REF!*1.06</f>
        <v>#REF!</v>
      </c>
      <c r="Y36" s="9"/>
      <c r="Z36" s="73"/>
    </row>
    <row r="37" spans="1:26" ht="73.5" customHeight="1">
      <c r="A37" s="5" t="s">
        <v>163</v>
      </c>
      <c r="B37" s="15" t="s">
        <v>164</v>
      </c>
      <c r="C37" s="16" t="s">
        <v>165</v>
      </c>
      <c r="D37" s="8" t="s">
        <v>306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357</v>
      </c>
      <c r="P37" s="14"/>
      <c r="Q37" s="20" t="s">
        <v>338</v>
      </c>
      <c r="R37" s="9"/>
      <c r="S37" s="9"/>
      <c r="T37" s="22">
        <v>62.6</v>
      </c>
      <c r="U37" s="9">
        <v>60.9</v>
      </c>
      <c r="V37" s="10">
        <v>49.9</v>
      </c>
      <c r="W37" s="10"/>
      <c r="X37" s="21" t="e">
        <f>#REF!*1.06</f>
        <v>#REF!</v>
      </c>
      <c r="Y37" s="9"/>
      <c r="Z37" s="73"/>
    </row>
    <row r="38" spans="1:26" ht="47.2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357</v>
      </c>
      <c r="P38" s="14"/>
      <c r="Q38" s="20" t="s">
        <v>338</v>
      </c>
      <c r="R38" s="9"/>
      <c r="S38" s="9"/>
      <c r="T38" s="9">
        <v>162</v>
      </c>
      <c r="U38" s="9">
        <v>150.8</v>
      </c>
      <c r="V38" s="10">
        <v>146.4</v>
      </c>
      <c r="W38" s="10">
        <v>158.8</v>
      </c>
      <c r="X38" s="21" t="e">
        <f>#REF!*1.06</f>
        <v>#REF!</v>
      </c>
      <c r="Y38" s="9"/>
      <c r="Z38" s="73"/>
    </row>
    <row r="39" spans="1:26" ht="22.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1.75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2.7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4.2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2.25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4.2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3.7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3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23.2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2.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1.7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5.25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48.75" customHeight="1">
      <c r="A52" s="43"/>
      <c r="B52" s="11" t="s">
        <v>212</v>
      </c>
      <c r="C52" s="12"/>
      <c r="D52" s="8" t="s">
        <v>307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357</v>
      </c>
      <c r="P52" s="14"/>
      <c r="Q52" s="20" t="s">
        <v>338</v>
      </c>
      <c r="R52" s="9"/>
      <c r="S52" s="9"/>
      <c r="T52" s="22">
        <v>218.3</v>
      </c>
      <c r="U52" s="9">
        <v>218.3</v>
      </c>
      <c r="V52" s="10"/>
      <c r="W52" s="10"/>
      <c r="X52" s="21" t="e">
        <f>#REF!*1.06</f>
        <v>#REF!</v>
      </c>
      <c r="Y52" s="9"/>
      <c r="Z52" s="73"/>
    </row>
    <row r="53" spans="1:26" ht="66.7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47.25" customHeight="1">
      <c r="A54" s="43"/>
      <c r="B54" s="11" t="s">
        <v>241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357</v>
      </c>
      <c r="P54" s="14"/>
      <c r="Q54" s="20" t="s">
        <v>338</v>
      </c>
      <c r="R54" s="9"/>
      <c r="S54" s="9"/>
      <c r="T54" s="9">
        <v>93.3</v>
      </c>
      <c r="U54" s="9">
        <v>83.3</v>
      </c>
      <c r="V54" s="10">
        <v>110.3</v>
      </c>
      <c r="W54" s="10">
        <v>114.2</v>
      </c>
      <c r="X54" s="21" t="e">
        <f>#REF!*1.06</f>
        <v>#REF!</v>
      </c>
      <c r="Y54" s="9"/>
      <c r="Z54" s="73" t="s">
        <v>229</v>
      </c>
    </row>
    <row r="55" spans="1:26" ht="45">
      <c r="A55" s="25" t="s">
        <v>221</v>
      </c>
      <c r="B55" s="11" t="s">
        <v>222</v>
      </c>
      <c r="C55" s="12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87" t="s">
        <v>357</v>
      </c>
      <c r="P55" s="14"/>
      <c r="Q55" s="20" t="s">
        <v>338</v>
      </c>
      <c r="R55" s="9"/>
      <c r="S55" s="9"/>
      <c r="T55" s="9"/>
      <c r="U55" s="9"/>
      <c r="V55" s="10">
        <v>986.6</v>
      </c>
      <c r="W55" s="10"/>
      <c r="X55" s="10"/>
      <c r="Y55" s="9"/>
      <c r="Z55" s="73"/>
    </row>
    <row r="56" spans="1:26" ht="77.25" customHeight="1">
      <c r="A56" s="5" t="s">
        <v>223</v>
      </c>
      <c r="B56" s="11" t="s">
        <v>224</v>
      </c>
      <c r="C56" s="12" t="s">
        <v>225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/>
      <c r="Q56" s="9"/>
      <c r="R56" s="9"/>
      <c r="S56" s="9"/>
      <c r="T56" s="9"/>
      <c r="U56" s="9"/>
      <c r="V56" s="10"/>
      <c r="W56" s="10"/>
      <c r="X56" s="9"/>
      <c r="Y56" s="9"/>
      <c r="Z56" s="73"/>
    </row>
    <row r="57" spans="1:26" ht="18.75" customHeight="1">
      <c r="A57" s="28"/>
      <c r="B57" s="60" t="s">
        <v>308</v>
      </c>
      <c r="C57" s="28"/>
      <c r="D57" s="67" t="s">
        <v>119</v>
      </c>
      <c r="E57" s="28"/>
      <c r="F57" s="28"/>
      <c r="G57" s="62"/>
      <c r="H57" s="30"/>
      <c r="I57" s="30"/>
      <c r="J57" s="30"/>
      <c r="K57" s="30"/>
      <c r="L57" s="30"/>
      <c r="M57" s="30"/>
      <c r="N57" s="28"/>
      <c r="O57" s="28"/>
      <c r="P57" s="28"/>
      <c r="Q57" s="28"/>
      <c r="R57" s="28"/>
      <c r="S57" s="28"/>
      <c r="T57" s="9">
        <v>109.3</v>
      </c>
      <c r="U57" s="9">
        <v>99.1</v>
      </c>
      <c r="V57" s="10">
        <v>132.5</v>
      </c>
      <c r="W57" s="10">
        <v>106.9</v>
      </c>
      <c r="X57" s="21" t="e">
        <f>#REF!*1.06</f>
        <v>#REF!</v>
      </c>
      <c r="Y57" s="28"/>
      <c r="Z57" s="73"/>
    </row>
    <row r="58" spans="1:26" ht="15.75" customHeight="1">
      <c r="A58" s="28"/>
      <c r="B58" s="28"/>
      <c r="C58" s="28"/>
      <c r="D58" s="28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73"/>
    </row>
    <row r="59" spans="1:26" ht="17.25" customHeight="1">
      <c r="A59" s="5"/>
      <c r="B59" s="6" t="s">
        <v>228</v>
      </c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 t="s">
        <v>229</v>
      </c>
      <c r="Q59" s="33"/>
      <c r="R59" s="9"/>
      <c r="S59" s="9"/>
      <c r="T59" s="9">
        <f>SUM(T9:T58)</f>
        <v>4149</v>
      </c>
      <c r="U59" s="9">
        <f>SUM(U9:U58)</f>
        <v>3927.6000000000004</v>
      </c>
      <c r="V59" s="10">
        <f>SUM(V9:V58)</f>
        <v>5875.199999999999</v>
      </c>
      <c r="W59" s="10">
        <f>SUM(W9:W58)</f>
        <v>6089.099999999999</v>
      </c>
      <c r="X59" s="21" t="e">
        <f>SUM(X9:X58)</f>
        <v>#REF!</v>
      </c>
      <c r="Y59" s="9"/>
      <c r="Z59" s="73"/>
    </row>
    <row r="60" spans="1:25" ht="21" customHeight="1" hidden="1">
      <c r="A60" s="44"/>
      <c r="B60" s="27"/>
      <c r="C60" s="12"/>
      <c r="D60" s="8"/>
      <c r="E60" s="9"/>
      <c r="F60" s="9"/>
      <c r="G60" s="37"/>
      <c r="H60" s="28"/>
      <c r="I60" s="28"/>
      <c r="J60" s="28"/>
      <c r="K60" s="28"/>
      <c r="L60" s="28"/>
      <c r="M60" s="28"/>
      <c r="N60" s="9"/>
      <c r="O60" s="9"/>
      <c r="P60" s="9"/>
      <c r="Q60" s="9"/>
      <c r="R60" s="9"/>
      <c r="S60" s="9"/>
      <c r="W60" s="64"/>
      <c r="X60" s="64"/>
      <c r="Y60" s="64"/>
    </row>
    <row r="61" spans="1:25" s="36" customFormat="1" ht="29.25" customHeight="1" hidden="1">
      <c r="A61" s="28"/>
      <c r="B61" s="11"/>
      <c r="C61" s="28"/>
      <c r="D61" s="28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41"/>
      <c r="U61" s="41"/>
      <c r="V61" s="41"/>
      <c r="W61" s="41"/>
      <c r="X61" s="41"/>
      <c r="Y61" s="28"/>
    </row>
    <row r="62" spans="1:25" s="36" customFormat="1" ht="33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68"/>
    </row>
    <row r="63" spans="1:25" ht="36.75" customHeight="1" hidden="1">
      <c r="A63" s="28"/>
      <c r="B63" s="37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36"/>
      <c r="W63" s="28"/>
      <c r="X63" s="28"/>
      <c r="Y63" s="68"/>
    </row>
    <row r="64" spans="1:25" ht="45" customHeight="1" hidden="1">
      <c r="A64" s="28"/>
      <c r="B64" s="38"/>
      <c r="C64" s="28"/>
      <c r="D64" s="32"/>
      <c r="E64" s="28"/>
      <c r="F64" s="28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36"/>
      <c r="W64" s="36"/>
      <c r="X64" s="36"/>
      <c r="Y64" s="68"/>
    </row>
    <row r="65" spans="1:25" ht="12.75" customHeight="1" hidden="1">
      <c r="A65" s="28"/>
      <c r="B65" s="38"/>
      <c r="C65" s="28"/>
      <c r="D65" s="32"/>
      <c r="E65" s="28"/>
      <c r="F65" s="28"/>
      <c r="N65" s="28"/>
      <c r="O65" s="28"/>
      <c r="P65" s="28"/>
      <c r="Q65" s="28"/>
      <c r="R65" s="28"/>
      <c r="S65" s="28"/>
      <c r="T65" s="28"/>
      <c r="U65" s="28"/>
      <c r="W65" s="28"/>
      <c r="X65" s="28"/>
      <c r="Y65" s="68"/>
    </row>
    <row r="66" spans="1:25" ht="12.75" customHeight="1" hidden="1">
      <c r="A66" s="116"/>
      <c r="B66" s="117"/>
      <c r="C66" s="118"/>
      <c r="D66" s="45"/>
      <c r="E66" s="46"/>
      <c r="F66" s="46"/>
      <c r="N66" s="46"/>
      <c r="O66" s="46"/>
      <c r="P66" s="46"/>
      <c r="Q66" s="39"/>
      <c r="R66" s="39"/>
      <c r="S66" s="39"/>
      <c r="T66" s="39"/>
      <c r="U66" s="39"/>
      <c r="V66" s="63"/>
      <c r="W66" s="39"/>
      <c r="X66" s="39"/>
      <c r="Y66" s="69"/>
    </row>
    <row r="68" spans="2:24" ht="12.75">
      <c r="B68" s="36"/>
      <c r="C68" s="36"/>
      <c r="D68" s="36"/>
      <c r="E68" s="36"/>
      <c r="F68" s="36"/>
      <c r="G68" s="85"/>
      <c r="H68" s="36"/>
      <c r="I68" s="36"/>
      <c r="J68" s="36"/>
      <c r="K68" s="36"/>
      <c r="L68" s="36"/>
      <c r="M68" s="36"/>
      <c r="N68" s="36"/>
      <c r="O68" s="36"/>
      <c r="P68" s="36"/>
      <c r="Q68" s="108" t="s">
        <v>230</v>
      </c>
      <c r="R68" s="108"/>
      <c r="S68" s="108"/>
      <c r="T68" s="108"/>
      <c r="U68" s="108"/>
      <c r="V68" s="36"/>
      <c r="W68" s="36"/>
      <c r="X68" s="36" t="s">
        <v>229</v>
      </c>
    </row>
    <row r="69" spans="2:24" ht="12.75">
      <c r="B69" s="100" t="s">
        <v>309</v>
      </c>
      <c r="C69" s="100"/>
      <c r="D69" s="100"/>
      <c r="E69" s="36"/>
      <c r="F69" s="36"/>
      <c r="G69" s="85" t="s">
        <v>232</v>
      </c>
      <c r="I69" s="36"/>
      <c r="J69" s="36"/>
      <c r="K69" s="36"/>
      <c r="L69" s="36"/>
      <c r="M69" s="36"/>
      <c r="N69" s="36"/>
      <c r="O69" s="36"/>
      <c r="P69" s="36"/>
      <c r="Q69" s="42" t="s">
        <v>233</v>
      </c>
      <c r="R69" s="42"/>
      <c r="S69" s="42"/>
      <c r="T69" s="42"/>
      <c r="U69" s="42"/>
      <c r="V69" s="36"/>
      <c r="W69" s="36"/>
      <c r="X69" s="82"/>
    </row>
  </sheetData>
  <sheetProtection/>
  <mergeCells count="21">
    <mergeCell ref="F4:I4"/>
    <mergeCell ref="V4:V5"/>
    <mergeCell ref="N4:Q4"/>
    <mergeCell ref="Q68:U68"/>
    <mergeCell ref="B69:D69"/>
    <mergeCell ref="R4:R5"/>
    <mergeCell ref="S4:U4"/>
    <mergeCell ref="H31:H32"/>
    <mergeCell ref="I31:I32"/>
    <mergeCell ref="A66:C66"/>
    <mergeCell ref="G31:G32"/>
    <mergeCell ref="W4:W5"/>
    <mergeCell ref="J4:M4"/>
    <mergeCell ref="R3:Y3"/>
    <mergeCell ref="Z3:Z5"/>
    <mergeCell ref="X4:Y4"/>
    <mergeCell ref="A2:Y2"/>
    <mergeCell ref="A3:C5"/>
    <mergeCell ref="D3:D5"/>
    <mergeCell ref="E3:Q3"/>
    <mergeCell ref="E4:E5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Normal="75" zoomScaleSheetLayoutView="100" zoomScalePageLayoutView="0" workbookViewId="0" topLeftCell="K52">
      <selection activeCell="Q63" sqref="Q63"/>
    </sheetView>
  </sheetViews>
  <sheetFormatPr defaultColWidth="9.00390625" defaultRowHeight="12.75"/>
  <cols>
    <col min="1" max="1" width="6.875" style="41" customWidth="1"/>
    <col min="2" max="2" width="35.625" style="41" customWidth="1"/>
    <col min="3" max="3" width="9.125" style="41" customWidth="1"/>
    <col min="4" max="4" width="7.37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24.625" style="41" customWidth="1"/>
    <col min="16" max="16" width="9.125" style="41" customWidth="1"/>
    <col min="17" max="17" width="9.375" style="41" customWidth="1"/>
    <col min="18" max="19" width="9.125" style="41" hidden="1" customWidth="1"/>
    <col min="20" max="21" width="9.125" style="41" customWidth="1"/>
    <col min="22" max="23" width="9.75390625" style="41" customWidth="1"/>
    <col min="24" max="24" width="9.125" style="41" customWidth="1"/>
    <col min="25" max="25" width="7.87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310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7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58.5" customHeight="1">
      <c r="A9" s="5" t="s">
        <v>40</v>
      </c>
      <c r="B9" s="15" t="s">
        <v>41</v>
      </c>
      <c r="C9" s="16" t="s">
        <v>42</v>
      </c>
      <c r="D9" s="8" t="s">
        <v>283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358</v>
      </c>
      <c r="P9" s="14"/>
      <c r="Q9" s="88" t="s">
        <v>338</v>
      </c>
      <c r="R9" s="9"/>
      <c r="S9" s="9"/>
      <c r="T9" s="9">
        <v>733.2</v>
      </c>
      <c r="U9" s="9">
        <v>694</v>
      </c>
      <c r="V9" s="10">
        <v>769.8</v>
      </c>
      <c r="W9" s="10">
        <v>911.2</v>
      </c>
      <c r="X9" s="21">
        <v>1035.4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2.7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2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2.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5.5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0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2.5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1.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8.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14"/>
      <c r="P19" s="14"/>
      <c r="Q19" s="20"/>
      <c r="R19" s="9"/>
      <c r="S19" s="9"/>
      <c r="T19" s="9"/>
      <c r="U19" s="9"/>
      <c r="V19" s="10"/>
      <c r="W19" s="10"/>
      <c r="X19" s="9"/>
      <c r="Y19" s="9"/>
      <c r="Z19" s="73"/>
    </row>
    <row r="20" spans="1:26" ht="72.75" customHeight="1">
      <c r="A20" s="5" t="s">
        <v>83</v>
      </c>
      <c r="B20" s="15" t="s">
        <v>84</v>
      </c>
      <c r="C20" s="16" t="s">
        <v>85</v>
      </c>
      <c r="D20" s="8" t="s">
        <v>311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358</v>
      </c>
      <c r="P20" s="14"/>
      <c r="Q20" s="20" t="s">
        <v>338</v>
      </c>
      <c r="R20" s="9"/>
      <c r="S20" s="9"/>
      <c r="T20" s="23">
        <v>587.066</v>
      </c>
      <c r="U20" s="22">
        <v>587.1</v>
      </c>
      <c r="V20" s="22">
        <v>984.8</v>
      </c>
      <c r="W20" s="22">
        <v>995.9</v>
      </c>
      <c r="X20" s="21" t="e">
        <f>#REF!*1.06</f>
        <v>#REF!</v>
      </c>
      <c r="Y20" s="9"/>
      <c r="Z20" s="73"/>
    </row>
    <row r="21" spans="1:26" ht="77.2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358</v>
      </c>
      <c r="P21" s="14"/>
      <c r="Q21" s="20" t="s">
        <v>338</v>
      </c>
      <c r="R21" s="9"/>
      <c r="S21" s="9"/>
      <c r="T21" s="9">
        <v>195.3</v>
      </c>
      <c r="U21" s="9">
        <v>195.3</v>
      </c>
      <c r="V21" s="10">
        <v>233.7</v>
      </c>
      <c r="W21" s="10">
        <v>252.4</v>
      </c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1.7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0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69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358</v>
      </c>
      <c r="P25" s="14"/>
      <c r="Q25" s="20" t="s">
        <v>338</v>
      </c>
      <c r="R25" s="9"/>
      <c r="S25" s="9"/>
      <c r="T25" s="9">
        <v>20.7</v>
      </c>
      <c r="U25" s="9">
        <v>3.2</v>
      </c>
      <c r="V25" s="10">
        <v>20.7</v>
      </c>
      <c r="W25" s="10">
        <v>22.4</v>
      </c>
      <c r="X25" s="21" t="e">
        <f>#REF!*1.06</f>
        <v>#REF!</v>
      </c>
      <c r="Y25" s="9"/>
      <c r="Z25" s="73"/>
    </row>
    <row r="26" spans="1:26" ht="33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7.5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358</v>
      </c>
      <c r="P27" s="14"/>
      <c r="Q27" s="20" t="s">
        <v>338</v>
      </c>
      <c r="R27" s="9"/>
      <c r="S27" s="9"/>
      <c r="T27" s="9">
        <v>237.7</v>
      </c>
      <c r="U27" s="9">
        <v>236.8</v>
      </c>
      <c r="V27" s="10">
        <v>251.4</v>
      </c>
      <c r="W27" s="10">
        <v>267.3</v>
      </c>
      <c r="X27" s="21" t="e">
        <f>#REF!*1.06</f>
        <v>#REF!</v>
      </c>
      <c r="Y27" s="9"/>
      <c r="Z27" s="73"/>
    </row>
    <row r="28" spans="1:26" ht="57.75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358</v>
      </c>
      <c r="P28" s="14"/>
      <c r="Q28" s="20" t="s">
        <v>338</v>
      </c>
      <c r="R28" s="9"/>
      <c r="S28" s="9"/>
      <c r="T28" s="9">
        <v>1850.8</v>
      </c>
      <c r="U28" s="9">
        <v>1833.5</v>
      </c>
      <c r="V28" s="10">
        <v>1241.2</v>
      </c>
      <c r="W28" s="10">
        <v>1343.5</v>
      </c>
      <c r="X28" s="21" t="e">
        <f>#REF!*1.06</f>
        <v>#REF!</v>
      </c>
      <c r="Y28" s="9"/>
      <c r="Z28" s="73"/>
    </row>
    <row r="29" spans="1:26" ht="75.7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2.5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87" t="s">
        <v>358</v>
      </c>
      <c r="P30" s="14"/>
      <c r="Q30" s="20" t="s">
        <v>338</v>
      </c>
      <c r="R30" s="9"/>
      <c r="S30" s="9"/>
      <c r="T30" s="9">
        <v>173.2</v>
      </c>
      <c r="U30" s="9">
        <v>172</v>
      </c>
      <c r="V30" s="10">
        <v>193.3</v>
      </c>
      <c r="W30" s="10">
        <v>193.9</v>
      </c>
      <c r="X30" s="21" t="e">
        <f>#REF!*1.06</f>
        <v>#REF!</v>
      </c>
      <c r="Y30" s="9"/>
      <c r="Z30" s="73"/>
    </row>
    <row r="31" spans="1:26" ht="69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358</v>
      </c>
      <c r="P31" s="14"/>
      <c r="Q31" s="20" t="s">
        <v>338</v>
      </c>
      <c r="R31" s="9"/>
      <c r="S31" s="9"/>
      <c r="T31" s="9">
        <v>6</v>
      </c>
      <c r="U31" s="9">
        <v>6</v>
      </c>
      <c r="V31" s="10">
        <v>13</v>
      </c>
      <c r="W31" s="10">
        <v>14</v>
      </c>
      <c r="X31" s="21" t="e">
        <f>#REF!*1.06</f>
        <v>#REF!</v>
      </c>
      <c r="Y31" s="9"/>
      <c r="Z31" s="73"/>
    </row>
    <row r="32" spans="1:26" ht="42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39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1.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358</v>
      </c>
      <c r="P36" s="14"/>
      <c r="Q36" s="20" t="s">
        <v>338</v>
      </c>
      <c r="R36" s="9"/>
      <c r="S36" s="9"/>
      <c r="T36" s="9">
        <v>147.2</v>
      </c>
      <c r="U36" s="9">
        <v>147.2</v>
      </c>
      <c r="V36" s="10">
        <v>253.7</v>
      </c>
      <c r="W36" s="10">
        <v>264.2</v>
      </c>
      <c r="X36" s="21" t="e">
        <f>#REF!*1.06</f>
        <v>#REF!</v>
      </c>
      <c r="Y36" s="9"/>
      <c r="Z36" s="73"/>
    </row>
    <row r="37" spans="1:26" ht="75" customHeight="1">
      <c r="A37" s="5" t="s">
        <v>163</v>
      </c>
      <c r="B37" s="15" t="s">
        <v>164</v>
      </c>
      <c r="C37" s="16" t="s">
        <v>165</v>
      </c>
      <c r="D37" s="8" t="s">
        <v>306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358</v>
      </c>
      <c r="P37" s="14"/>
      <c r="Q37" s="20" t="s">
        <v>338</v>
      </c>
      <c r="R37" s="9"/>
      <c r="S37" s="9"/>
      <c r="T37" s="22">
        <v>8.6</v>
      </c>
      <c r="U37" s="9">
        <v>8.6</v>
      </c>
      <c r="V37" s="22">
        <v>112.3</v>
      </c>
      <c r="W37" s="22">
        <v>56.2</v>
      </c>
      <c r="X37" s="21" t="e">
        <f>#REF!*1.06</f>
        <v>#REF!</v>
      </c>
      <c r="Y37" s="9"/>
      <c r="Z37" s="73"/>
    </row>
    <row r="38" spans="1:26" ht="59.2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358</v>
      </c>
      <c r="P38" s="14"/>
      <c r="Q38" s="20" t="s">
        <v>338</v>
      </c>
      <c r="R38" s="9"/>
      <c r="S38" s="9"/>
      <c r="T38" s="9">
        <v>124.2</v>
      </c>
      <c r="U38" s="9">
        <v>124.2</v>
      </c>
      <c r="V38" s="10">
        <v>109.7</v>
      </c>
      <c r="W38" s="10">
        <v>118.5</v>
      </c>
      <c r="X38" s="21" t="e">
        <f>#REF!*1.06</f>
        <v>#REF!</v>
      </c>
      <c r="Y38" s="9"/>
      <c r="Z38" s="73"/>
    </row>
    <row r="39" spans="1:26" ht="23.2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2.5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3.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2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0.75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1.2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4.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1.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24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5.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1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3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69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57.75" customHeight="1">
      <c r="A52" s="43"/>
      <c r="B52" s="11" t="s">
        <v>212</v>
      </c>
      <c r="C52" s="12"/>
      <c r="D52" s="8" t="s">
        <v>280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358</v>
      </c>
      <c r="P52" s="14"/>
      <c r="Q52" s="20" t="s">
        <v>338</v>
      </c>
      <c r="R52" s="9"/>
      <c r="S52" s="9"/>
      <c r="T52" s="22">
        <v>222.3</v>
      </c>
      <c r="U52" s="9">
        <v>222.3</v>
      </c>
      <c r="V52" s="10"/>
      <c r="W52" s="10"/>
      <c r="X52" s="21" t="e">
        <f>#REF!*1.06</f>
        <v>#REF!</v>
      </c>
      <c r="Y52" s="9"/>
      <c r="Z52" s="73"/>
    </row>
    <row r="53" spans="1:26" ht="67.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56.25" customHeight="1">
      <c r="A54" s="43"/>
      <c r="B54" s="11" t="s">
        <v>241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358</v>
      </c>
      <c r="P54" s="14"/>
      <c r="Q54" s="20" t="s">
        <v>338</v>
      </c>
      <c r="R54" s="9"/>
      <c r="S54" s="9"/>
      <c r="T54" s="9">
        <v>93.3</v>
      </c>
      <c r="U54" s="9">
        <v>83.8</v>
      </c>
      <c r="V54" s="10">
        <v>110.4</v>
      </c>
      <c r="W54" s="10">
        <v>114.6</v>
      </c>
      <c r="X54" s="21" t="e">
        <f>#REF!*1.06</f>
        <v>#REF!</v>
      </c>
      <c r="Y54" s="9"/>
      <c r="Z54" s="73"/>
    </row>
    <row r="55" spans="1:26" ht="87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9"/>
      <c r="O55" s="9"/>
      <c r="P55" s="9"/>
      <c r="Q55" s="9"/>
      <c r="R55" s="9"/>
      <c r="S55" s="9"/>
      <c r="T55" s="9"/>
      <c r="U55" s="9"/>
      <c r="V55" s="10"/>
      <c r="W55" s="10"/>
      <c r="X55" s="9"/>
      <c r="Y55" s="9"/>
      <c r="Z55" s="73"/>
    </row>
    <row r="56" spans="1:26" ht="22.5">
      <c r="A56" s="5"/>
      <c r="B56" s="6" t="s">
        <v>228</v>
      </c>
      <c r="C56" s="7"/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 t="s">
        <v>229</v>
      </c>
      <c r="Q56" s="33"/>
      <c r="R56" s="9"/>
      <c r="S56" s="9"/>
      <c r="T56" s="34">
        <f>SUM(T8:T55)</f>
        <v>4399.566</v>
      </c>
      <c r="U56" s="34">
        <f>SUM(U8:U55)</f>
        <v>4313.999999999999</v>
      </c>
      <c r="V56" s="34">
        <f>SUM(V8:V55)</f>
        <v>4294</v>
      </c>
      <c r="W56" s="34">
        <f>SUM(W8:W55)</f>
        <v>4554.1</v>
      </c>
      <c r="X56" s="34" t="e">
        <f>SUM(X8:X55)</f>
        <v>#REF!</v>
      </c>
      <c r="Y56" s="9"/>
      <c r="Z56" s="73"/>
    </row>
    <row r="57" spans="1:26" ht="12.75" customHeight="1" hidden="1">
      <c r="A57" s="44"/>
      <c r="B57" s="27"/>
      <c r="C57" s="12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/>
      <c r="Q57" s="9"/>
      <c r="R57" s="9"/>
      <c r="S57" s="9"/>
      <c r="T57" s="28"/>
      <c r="U57" s="28"/>
      <c r="V57" s="10"/>
      <c r="W57" s="10"/>
      <c r="X57" s="9"/>
      <c r="Y57" s="9"/>
      <c r="Z57" s="73"/>
    </row>
    <row r="58" spans="1:26" ht="12.75" customHeight="1" hidden="1">
      <c r="A58" s="28"/>
      <c r="B58" s="11"/>
      <c r="C58" s="28"/>
      <c r="D58" s="28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73"/>
    </row>
    <row r="59" spans="1:26" ht="12.75" customHeight="1" hidden="1">
      <c r="A59" s="28"/>
      <c r="B59" s="38"/>
      <c r="C59" s="28"/>
      <c r="D59" s="32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73"/>
    </row>
    <row r="60" spans="1:26" s="36" customFormat="1" ht="12.75" customHeight="1" hidden="1">
      <c r="A60" s="28"/>
      <c r="B60" s="37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70"/>
      <c r="U60" s="28"/>
      <c r="V60" s="70"/>
      <c r="W60" s="70"/>
      <c r="X60" s="70"/>
      <c r="Y60" s="28"/>
      <c r="Z60" s="70"/>
    </row>
    <row r="61" spans="1:26" s="36" customFormat="1" ht="12.75" customHeight="1" hidden="1">
      <c r="A61" s="28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70"/>
      <c r="U61" s="28"/>
      <c r="V61" s="70"/>
      <c r="W61" s="70"/>
      <c r="X61" s="70"/>
      <c r="Y61" s="28"/>
      <c r="Z61" s="70"/>
    </row>
    <row r="62" spans="1:26" ht="12.75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73"/>
    </row>
    <row r="63" spans="1:26" ht="12.75">
      <c r="A63" s="28"/>
      <c r="B63" s="28"/>
      <c r="C63" s="28"/>
      <c r="D63" s="32" t="s">
        <v>312</v>
      </c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>
        <v>50</v>
      </c>
      <c r="U63" s="28">
        <v>50</v>
      </c>
      <c r="V63" s="28"/>
      <c r="W63" s="28"/>
      <c r="X63" s="28"/>
      <c r="Y63" s="28"/>
      <c r="Z63" s="73"/>
    </row>
    <row r="64" spans="1:26" ht="12.75">
      <c r="A64" s="99" t="s">
        <v>313</v>
      </c>
      <c r="B64" s="99"/>
      <c r="C64" s="99"/>
      <c r="D64" s="45"/>
      <c r="E64" s="46"/>
      <c r="F64" s="46"/>
      <c r="G64" s="37"/>
      <c r="H64" s="28"/>
      <c r="I64" s="28"/>
      <c r="J64" s="28"/>
      <c r="K64" s="28"/>
      <c r="L64" s="28"/>
      <c r="M64" s="28"/>
      <c r="N64" s="46"/>
      <c r="O64" s="46"/>
      <c r="P64" s="46"/>
      <c r="Q64" s="39"/>
      <c r="R64" s="39"/>
      <c r="S64" s="39"/>
      <c r="T64" s="39">
        <f>SUM(T56:T63)</f>
        <v>4449.566</v>
      </c>
      <c r="U64" s="39">
        <f>SUM(U56:U63)</f>
        <v>4363.999999999999</v>
      </c>
      <c r="V64" s="39">
        <f>SUM(V56:V63)</f>
        <v>4294</v>
      </c>
      <c r="W64" s="39">
        <f>SUM(W56:W63)</f>
        <v>4554.1</v>
      </c>
      <c r="X64" s="39" t="e">
        <f>SUM(X56:X63)</f>
        <v>#REF!</v>
      </c>
      <c r="Y64" s="39"/>
      <c r="Z64" s="73"/>
    </row>
    <row r="67" spans="1:25" ht="12.75">
      <c r="A67" s="36"/>
      <c r="B67" s="36"/>
      <c r="C67" s="36"/>
      <c r="D67" s="36"/>
      <c r="E67" s="36"/>
      <c r="F67" s="36"/>
      <c r="N67" s="36"/>
      <c r="O67" s="36"/>
      <c r="P67" s="36"/>
      <c r="Q67" s="108" t="s">
        <v>230</v>
      </c>
      <c r="R67" s="108"/>
      <c r="S67" s="108"/>
      <c r="T67" s="108"/>
      <c r="U67" s="108"/>
      <c r="V67" s="36"/>
      <c r="W67" s="36"/>
      <c r="X67" s="36" t="s">
        <v>229</v>
      </c>
      <c r="Y67" s="36"/>
    </row>
    <row r="68" spans="1:25" ht="12.75">
      <c r="A68" s="36"/>
      <c r="B68" s="100" t="s">
        <v>314</v>
      </c>
      <c r="C68" s="100"/>
      <c r="D68" s="100"/>
      <c r="E68" s="36"/>
      <c r="F68" s="36"/>
      <c r="G68" s="85"/>
      <c r="H68" s="36"/>
      <c r="I68" s="36"/>
      <c r="J68" s="36"/>
      <c r="K68" s="36"/>
      <c r="L68" s="36"/>
      <c r="M68" s="36"/>
      <c r="N68" s="36"/>
      <c r="O68" s="36"/>
      <c r="P68" s="36"/>
      <c r="Q68" s="42" t="s">
        <v>233</v>
      </c>
      <c r="R68" s="42"/>
      <c r="S68" s="42"/>
      <c r="T68" s="42"/>
      <c r="U68" s="42"/>
      <c r="V68" s="36"/>
      <c r="W68" s="36"/>
      <c r="X68" s="82"/>
      <c r="Y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F4:I4"/>
    <mergeCell ref="V4:V5"/>
    <mergeCell ref="N4:Q4"/>
    <mergeCell ref="Q67:U67"/>
    <mergeCell ref="B68:D68"/>
    <mergeCell ref="R4:R5"/>
    <mergeCell ref="S4:U4"/>
    <mergeCell ref="H31:H32"/>
    <mergeCell ref="I31:I32"/>
    <mergeCell ref="A64:C64"/>
    <mergeCell ref="G31:G32"/>
    <mergeCell ref="W4:W5"/>
    <mergeCell ref="J4:M4"/>
    <mergeCell ref="R3:Y3"/>
    <mergeCell ref="Z3:Z5"/>
    <mergeCell ref="X4:Y4"/>
    <mergeCell ref="A2:Y2"/>
    <mergeCell ref="A3:C5"/>
    <mergeCell ref="D3:D5"/>
    <mergeCell ref="E3:Q3"/>
    <mergeCell ref="E4:E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view="pageBreakPreview" zoomScaleNormal="75" zoomScaleSheetLayoutView="100" zoomScalePageLayoutView="0" workbookViewId="0" topLeftCell="A1">
      <selection activeCell="T54" sqref="Q54:T54"/>
    </sheetView>
  </sheetViews>
  <sheetFormatPr defaultColWidth="9.00390625" defaultRowHeight="12.75"/>
  <cols>
    <col min="1" max="1" width="6.875" style="41" customWidth="1"/>
    <col min="2" max="2" width="34.1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27.25390625" style="41" customWidth="1"/>
    <col min="16" max="16" width="9.125" style="41" customWidth="1"/>
    <col min="17" max="17" width="9.25390625" style="41" customWidth="1"/>
    <col min="18" max="18" width="9.125" style="41" hidden="1" customWidth="1"/>
    <col min="19" max="19" width="0.12890625" style="41" hidden="1" customWidth="1"/>
    <col min="20" max="20" width="9.125" style="41" customWidth="1"/>
    <col min="21" max="21" width="10.125" style="41" customWidth="1"/>
    <col min="22" max="22" width="9.75390625" style="41" customWidth="1"/>
    <col min="23" max="23" width="10.00390625" style="41" customWidth="1"/>
    <col min="24" max="25" width="9.1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315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6.2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47.25" customHeight="1">
      <c r="A9" s="5" t="s">
        <v>40</v>
      </c>
      <c r="B9" s="15" t="s">
        <v>41</v>
      </c>
      <c r="C9" s="16" t="s">
        <v>42</v>
      </c>
      <c r="D9" s="8" t="s">
        <v>316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359</v>
      </c>
      <c r="P9" s="14"/>
      <c r="Q9" s="88" t="s">
        <v>338</v>
      </c>
      <c r="R9" s="9"/>
      <c r="S9" s="9"/>
      <c r="T9" s="9">
        <v>657.8</v>
      </c>
      <c r="U9" s="9">
        <v>623.9</v>
      </c>
      <c r="V9" s="10">
        <v>687.5</v>
      </c>
      <c r="W9" s="10">
        <v>807.1</v>
      </c>
      <c r="X9" s="21">
        <v>920.1</v>
      </c>
      <c r="Y9" s="9"/>
      <c r="Z9" s="73"/>
    </row>
    <row r="10" spans="1:26" ht="24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2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87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1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63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1.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1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2.2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46.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87" t="s">
        <v>359</v>
      </c>
      <c r="P19" s="14"/>
      <c r="Q19" s="20" t="s">
        <v>338</v>
      </c>
      <c r="R19" s="9"/>
      <c r="S19" s="9"/>
      <c r="T19" s="9"/>
      <c r="U19" s="9"/>
      <c r="V19" s="10"/>
      <c r="W19" s="10"/>
      <c r="X19" s="9"/>
      <c r="Y19" s="9"/>
      <c r="Z19" s="73"/>
    </row>
    <row r="20" spans="1:26" ht="78" customHeight="1">
      <c r="A20" s="5" t="s">
        <v>83</v>
      </c>
      <c r="B20" s="15" t="s">
        <v>84</v>
      </c>
      <c r="C20" s="16" t="s">
        <v>85</v>
      </c>
      <c r="D20" s="8" t="s">
        <v>317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359</v>
      </c>
      <c r="P20" s="14"/>
      <c r="Q20" s="20" t="s">
        <v>338</v>
      </c>
      <c r="R20" s="9"/>
      <c r="S20" s="9"/>
      <c r="T20" s="22">
        <v>415.3</v>
      </c>
      <c r="U20" s="22">
        <v>415.3</v>
      </c>
      <c r="V20" s="10">
        <v>828.1</v>
      </c>
      <c r="W20" s="10">
        <v>890.2</v>
      </c>
      <c r="X20" s="21" t="e">
        <f>#REF!*1.06</f>
        <v>#REF!</v>
      </c>
      <c r="Y20" s="9"/>
      <c r="Z20" s="73"/>
    </row>
    <row r="21" spans="1:26" ht="90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359</v>
      </c>
      <c r="P21" s="14"/>
      <c r="Q21" s="20" t="s">
        <v>338</v>
      </c>
      <c r="R21" s="9"/>
      <c r="S21" s="9"/>
      <c r="T21" s="71"/>
      <c r="U21" s="9"/>
      <c r="V21" s="10"/>
      <c r="W21" s="10"/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2.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2.2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68.2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359</v>
      </c>
      <c r="P25" s="14"/>
      <c r="Q25" s="20" t="s">
        <v>338</v>
      </c>
      <c r="R25" s="9"/>
      <c r="S25" s="9"/>
      <c r="T25" s="9">
        <v>16.6</v>
      </c>
      <c r="U25" s="9">
        <v>16.1</v>
      </c>
      <c r="V25" s="10">
        <v>14.6</v>
      </c>
      <c r="W25" s="10">
        <v>15.8</v>
      </c>
      <c r="X25" s="21" t="e">
        <f>#REF!*1.06</f>
        <v>#REF!</v>
      </c>
      <c r="Y25" s="9"/>
      <c r="Z25" s="73"/>
    </row>
    <row r="26" spans="1:26" ht="43.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9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359</v>
      </c>
      <c r="P27" s="14"/>
      <c r="Q27" s="20" t="s">
        <v>338</v>
      </c>
      <c r="R27" s="9"/>
      <c r="S27" s="9"/>
      <c r="T27" s="9">
        <v>111.7</v>
      </c>
      <c r="U27" s="9">
        <v>109.7</v>
      </c>
      <c r="V27" s="10">
        <v>131.8</v>
      </c>
      <c r="W27" s="10">
        <v>133.6</v>
      </c>
      <c r="X27" s="21" t="e">
        <f>#REF!*1.06</f>
        <v>#REF!</v>
      </c>
      <c r="Y27" s="9"/>
      <c r="Z27" s="73"/>
    </row>
    <row r="28" spans="1:26" ht="54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359</v>
      </c>
      <c r="P28" s="14"/>
      <c r="Q28" s="20" t="s">
        <v>338</v>
      </c>
      <c r="R28" s="9"/>
      <c r="S28" s="9"/>
      <c r="T28" s="9">
        <v>510.3</v>
      </c>
      <c r="U28" s="9">
        <v>493.4</v>
      </c>
      <c r="V28" s="10">
        <v>609</v>
      </c>
      <c r="W28" s="10">
        <v>733.9</v>
      </c>
      <c r="X28" s="21" t="e">
        <f>#REF!*1.06</f>
        <v>#REF!</v>
      </c>
      <c r="Y28" s="9"/>
      <c r="Z28" s="73"/>
    </row>
    <row r="29" spans="1:26" ht="74.2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87" t="s">
        <v>359</v>
      </c>
      <c r="P29" s="14"/>
      <c r="Q29" s="20" t="s">
        <v>338</v>
      </c>
      <c r="R29" s="9"/>
      <c r="S29" s="9"/>
      <c r="T29" s="9"/>
      <c r="U29" s="9"/>
      <c r="V29" s="10"/>
      <c r="W29" s="10"/>
      <c r="X29" s="9"/>
      <c r="Y29" s="9"/>
      <c r="Z29" s="73"/>
    </row>
    <row r="30" spans="1:26" ht="51.75" customHeight="1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87" t="s">
        <v>359</v>
      </c>
      <c r="P30" s="14"/>
      <c r="Q30" s="20" t="s">
        <v>338</v>
      </c>
      <c r="R30" s="9"/>
      <c r="S30" s="9"/>
      <c r="T30" s="9">
        <v>97.8</v>
      </c>
      <c r="U30" s="9">
        <v>91.2</v>
      </c>
      <c r="V30" s="10">
        <v>126.1</v>
      </c>
      <c r="W30" s="10">
        <v>145.8</v>
      </c>
      <c r="X30" s="21" t="e">
        <f>#REF!*1.06</f>
        <v>#REF!</v>
      </c>
      <c r="Y30" s="9"/>
      <c r="Z30" s="73"/>
    </row>
    <row r="31" spans="1:26" ht="65.25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359</v>
      </c>
      <c r="P31" s="14"/>
      <c r="Q31" s="20" t="s">
        <v>338</v>
      </c>
      <c r="R31" s="9"/>
      <c r="S31" s="9"/>
      <c r="T31" s="9">
        <v>8.5</v>
      </c>
      <c r="U31" s="9">
        <v>2.5</v>
      </c>
      <c r="V31" s="10">
        <v>9</v>
      </c>
      <c r="W31" s="10">
        <v>9.7</v>
      </c>
      <c r="X31" s="21" t="e">
        <f>#REF!*1.06</f>
        <v>#REF!</v>
      </c>
      <c r="Y31" s="9"/>
      <c r="Z31" s="73"/>
    </row>
    <row r="32" spans="1:26" ht="42.7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42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3.7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359</v>
      </c>
      <c r="P36" s="14"/>
      <c r="Q36" s="20" t="s">
        <v>338</v>
      </c>
      <c r="R36" s="9"/>
      <c r="S36" s="9"/>
      <c r="T36" s="9">
        <v>352.2</v>
      </c>
      <c r="U36" s="9">
        <v>351.7</v>
      </c>
      <c r="V36" s="10">
        <v>337.5</v>
      </c>
      <c r="W36" s="10">
        <v>352.1</v>
      </c>
      <c r="X36" s="21" t="e">
        <f>#REF!*1.06</f>
        <v>#REF!</v>
      </c>
      <c r="Y36" s="9"/>
      <c r="Z36" s="73"/>
    </row>
    <row r="37" spans="1:26" ht="74.25" customHeight="1">
      <c r="A37" s="5" t="s">
        <v>163</v>
      </c>
      <c r="B37" s="15" t="s">
        <v>164</v>
      </c>
      <c r="C37" s="16" t="s">
        <v>165</v>
      </c>
      <c r="D37" s="8" t="s">
        <v>318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359</v>
      </c>
      <c r="P37" s="14"/>
      <c r="Q37" s="20" t="s">
        <v>338</v>
      </c>
      <c r="R37" s="9"/>
      <c r="S37" s="9"/>
      <c r="T37" s="22">
        <v>76.2</v>
      </c>
      <c r="U37" s="9">
        <v>74</v>
      </c>
      <c r="V37" s="10">
        <v>49.9</v>
      </c>
      <c r="W37" s="10"/>
      <c r="X37" s="21" t="e">
        <f>#REF!*1.06</f>
        <v>#REF!</v>
      </c>
      <c r="Y37" s="9"/>
      <c r="Z37" s="73"/>
    </row>
    <row r="38" spans="1:26" ht="49.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359</v>
      </c>
      <c r="P38" s="14"/>
      <c r="Q38" s="20" t="s">
        <v>338</v>
      </c>
      <c r="R38" s="9"/>
      <c r="S38" s="9"/>
      <c r="T38" s="9">
        <v>85.2</v>
      </c>
      <c r="U38" s="9">
        <v>75.9</v>
      </c>
      <c r="V38" s="10">
        <v>90</v>
      </c>
      <c r="W38" s="10">
        <v>97.2</v>
      </c>
      <c r="X38" s="21" t="e">
        <f>#REF!*1.06</f>
        <v>#REF!</v>
      </c>
      <c r="Y38" s="9"/>
      <c r="Z38" s="73"/>
    </row>
    <row r="39" spans="1:26" ht="21.7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2.5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4.2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2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4.5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0.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44.25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1.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87" t="s">
        <v>359</v>
      </c>
      <c r="P46" s="14"/>
      <c r="Q46" s="20" t="s">
        <v>338</v>
      </c>
      <c r="R46" s="9"/>
      <c r="S46" s="9"/>
      <c r="T46" s="9"/>
      <c r="U46" s="9"/>
      <c r="V46" s="10"/>
      <c r="W46" s="10"/>
      <c r="X46" s="9"/>
      <c r="Y46" s="9"/>
      <c r="Z46" s="73"/>
    </row>
    <row r="47" spans="1:26" ht="30.7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63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3.2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3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42" customHeight="1">
      <c r="A52" s="43"/>
      <c r="B52" s="11" t="s">
        <v>212</v>
      </c>
      <c r="C52" s="12"/>
      <c r="D52" s="8" t="s">
        <v>295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359</v>
      </c>
      <c r="P52" s="14"/>
      <c r="Q52" s="20" t="s">
        <v>338</v>
      </c>
      <c r="R52" s="9"/>
      <c r="S52" s="9"/>
      <c r="T52" s="57">
        <v>157.3</v>
      </c>
      <c r="U52" s="57">
        <v>157.3</v>
      </c>
      <c r="V52" s="28"/>
      <c r="W52" s="28"/>
      <c r="X52" s="28"/>
      <c r="Y52" s="9"/>
      <c r="Z52" s="73"/>
    </row>
    <row r="53" spans="1:26" ht="71.2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45.75" customHeight="1">
      <c r="A54" s="43"/>
      <c r="B54" s="11" t="s">
        <v>218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359</v>
      </c>
      <c r="P54" s="14"/>
      <c r="Q54" s="20" t="s">
        <v>338</v>
      </c>
      <c r="R54" s="9"/>
      <c r="S54" s="9"/>
      <c r="T54" s="9">
        <v>46.8</v>
      </c>
      <c r="U54" s="9">
        <v>32</v>
      </c>
      <c r="V54" s="10">
        <v>55.5</v>
      </c>
      <c r="W54" s="10">
        <v>57.8</v>
      </c>
      <c r="X54" s="21" t="e">
        <f>#REF!*1.06</f>
        <v>#REF!</v>
      </c>
      <c r="Y54" s="9"/>
      <c r="Z54" s="73"/>
    </row>
    <row r="55" spans="1:26" ht="87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9"/>
      <c r="O55" s="9"/>
      <c r="P55" s="9"/>
      <c r="Q55" s="9"/>
      <c r="R55" s="9"/>
      <c r="S55" s="9"/>
      <c r="T55" s="9"/>
      <c r="U55" s="9"/>
      <c r="V55" s="10"/>
      <c r="W55" s="10"/>
      <c r="X55" s="9"/>
      <c r="Y55" s="9"/>
      <c r="Z55" s="73"/>
    </row>
    <row r="56" spans="1:26" ht="22.5">
      <c r="A56" s="5"/>
      <c r="B56" s="6" t="s">
        <v>228</v>
      </c>
      <c r="C56" s="7"/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 t="s">
        <v>229</v>
      </c>
      <c r="Q56" s="33"/>
      <c r="R56" s="9"/>
      <c r="S56" s="9"/>
      <c r="T56" s="9">
        <f>SUM(T9:T55)</f>
        <v>2535.7</v>
      </c>
      <c r="U56" s="9">
        <f>SUM(U9:U55)</f>
        <v>2443.0000000000005</v>
      </c>
      <c r="V56" s="10">
        <f>SUM(V9:V55)</f>
        <v>2939</v>
      </c>
      <c r="W56" s="10">
        <f>SUM(W9:W55)</f>
        <v>3243.2</v>
      </c>
      <c r="X56" s="21" t="e">
        <f>SUM(X9:X55)</f>
        <v>#REF!</v>
      </c>
      <c r="Y56" s="9"/>
      <c r="Z56" s="73"/>
    </row>
    <row r="57" spans="1:25" ht="12.75" customHeight="1" hidden="1">
      <c r="A57" s="44"/>
      <c r="B57" s="11"/>
      <c r="C57" s="12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/>
      <c r="Q57" s="9"/>
      <c r="R57" s="9"/>
      <c r="S57" s="9"/>
      <c r="T57" s="9"/>
      <c r="U57" s="9"/>
      <c r="V57" s="9"/>
      <c r="W57" s="9"/>
      <c r="X57" s="64"/>
      <c r="Y57" s="64"/>
    </row>
    <row r="58" spans="1:26" ht="12.75" customHeight="1" hidden="1">
      <c r="A58" s="28"/>
      <c r="B58" s="38"/>
      <c r="C58" s="28"/>
      <c r="D58" s="32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49"/>
    </row>
    <row r="59" spans="1:26" s="36" customFormat="1" ht="12.75" customHeight="1" hidden="1">
      <c r="A59" s="28"/>
      <c r="B59" s="37"/>
      <c r="C59" s="28"/>
      <c r="D59" s="32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W59" s="28"/>
      <c r="X59" s="28"/>
      <c r="Y59" s="28"/>
      <c r="Z59" s="49"/>
    </row>
    <row r="60" spans="1:26" s="36" customFormat="1" ht="12.75" customHeight="1" hidden="1">
      <c r="A60" s="28"/>
      <c r="B60" s="38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49"/>
    </row>
    <row r="61" spans="1:26" ht="12.75" customHeight="1" hidden="1">
      <c r="A61" s="28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W61" s="28"/>
      <c r="X61" s="28"/>
      <c r="Y61" s="28"/>
      <c r="Z61" s="49"/>
    </row>
    <row r="62" spans="1:26" ht="12.75" customHeight="1" hidden="1">
      <c r="A62" s="116"/>
      <c r="B62" s="117"/>
      <c r="C62" s="118"/>
      <c r="D62" s="45"/>
      <c r="E62" s="46"/>
      <c r="F62" s="46"/>
      <c r="G62" s="37"/>
      <c r="H62" s="28"/>
      <c r="I62" s="28"/>
      <c r="J62" s="28"/>
      <c r="K62" s="28"/>
      <c r="L62" s="28"/>
      <c r="M62" s="28"/>
      <c r="N62" s="46"/>
      <c r="O62" s="46"/>
      <c r="P62" s="46"/>
      <c r="Q62" s="39"/>
      <c r="R62" s="39"/>
      <c r="S62" s="39"/>
      <c r="T62" s="39"/>
      <c r="U62" s="39"/>
      <c r="V62" s="39"/>
      <c r="W62" s="39"/>
      <c r="X62" s="39"/>
      <c r="Y62" s="39"/>
      <c r="Z62" s="50"/>
    </row>
    <row r="63" spans="7:13" ht="12.75">
      <c r="G63" s="37"/>
      <c r="H63" s="28"/>
      <c r="I63" s="28"/>
      <c r="J63" s="28"/>
      <c r="K63" s="28"/>
      <c r="L63" s="28"/>
      <c r="M63" s="28"/>
    </row>
    <row r="64" spans="7:13" ht="12.75">
      <c r="G64" s="37"/>
      <c r="H64" s="28"/>
      <c r="I64" s="28"/>
      <c r="J64" s="28"/>
      <c r="K64" s="28"/>
      <c r="L64" s="28"/>
      <c r="M64" s="28"/>
    </row>
    <row r="66" spans="1:25" ht="12.75">
      <c r="A66" s="36"/>
      <c r="B66" s="36"/>
      <c r="C66" s="36"/>
      <c r="D66" s="36"/>
      <c r="E66" s="36"/>
      <c r="F66" s="36"/>
      <c r="N66" s="36"/>
      <c r="O66" s="36"/>
      <c r="P66" s="36"/>
      <c r="Q66" s="108" t="s">
        <v>230</v>
      </c>
      <c r="R66" s="108"/>
      <c r="S66" s="108"/>
      <c r="T66" s="108"/>
      <c r="U66" s="108"/>
      <c r="V66" s="36"/>
      <c r="W66" s="36"/>
      <c r="X66" s="36" t="s">
        <v>229</v>
      </c>
      <c r="Y66" s="36"/>
    </row>
    <row r="67" spans="1:25" ht="12.75">
      <c r="A67" s="36"/>
      <c r="B67" s="100" t="s">
        <v>319</v>
      </c>
      <c r="C67" s="100"/>
      <c r="D67" s="100"/>
      <c r="E67" s="36"/>
      <c r="F67" s="36"/>
      <c r="N67" s="36"/>
      <c r="O67" s="36"/>
      <c r="P67" s="36"/>
      <c r="Q67" s="42" t="s">
        <v>233</v>
      </c>
      <c r="R67" s="42"/>
      <c r="S67" s="42"/>
      <c r="T67" s="42"/>
      <c r="U67" s="42"/>
      <c r="V67" s="36"/>
      <c r="W67" s="36"/>
      <c r="X67" s="82"/>
      <c r="Y67" s="36"/>
    </row>
    <row r="68" spans="7:13" ht="12.75">
      <c r="G68" s="85"/>
      <c r="H68" s="36"/>
      <c r="I68" s="36"/>
      <c r="J68" s="36"/>
      <c r="K68" s="36"/>
      <c r="L68" s="36"/>
      <c r="M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F4:I4"/>
    <mergeCell ref="V4:V5"/>
    <mergeCell ref="N4:Q4"/>
    <mergeCell ref="Q66:U66"/>
    <mergeCell ref="B67:D67"/>
    <mergeCell ref="R4:R5"/>
    <mergeCell ref="S4:U4"/>
    <mergeCell ref="H31:H32"/>
    <mergeCell ref="I31:I32"/>
    <mergeCell ref="A62:C62"/>
    <mergeCell ref="G31:G32"/>
    <mergeCell ref="W4:W5"/>
    <mergeCell ref="J4:M4"/>
    <mergeCell ref="R3:Y3"/>
    <mergeCell ref="Z3:Z5"/>
    <mergeCell ref="X4:Y4"/>
    <mergeCell ref="A2:Y2"/>
    <mergeCell ref="A3:C5"/>
    <mergeCell ref="D3:D5"/>
    <mergeCell ref="E3:Q3"/>
    <mergeCell ref="E4:E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56" r:id="rId1"/>
  <rowBreaks count="2" manualBreakCount="2">
    <brk id="21" max="25" man="1"/>
    <brk id="41" max="2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H90"/>
  <sheetViews>
    <sheetView view="pageBreakPreview" zoomScale="90" zoomScaleSheetLayoutView="90" zoomScalePageLayoutView="0" workbookViewId="0" topLeftCell="A22">
      <selection activeCell="O28" sqref="O28"/>
    </sheetView>
  </sheetViews>
  <sheetFormatPr defaultColWidth="9.00390625" defaultRowHeight="12.75"/>
  <cols>
    <col min="2" max="2" width="11.875" style="0" customWidth="1"/>
    <col min="3" max="8" width="12.125" style="81" customWidth="1"/>
  </cols>
  <sheetData>
    <row r="1" spans="2:8" ht="12.75">
      <c r="B1" t="s">
        <v>320</v>
      </c>
      <c r="C1" s="72" t="s">
        <v>321</v>
      </c>
      <c r="D1" s="72" t="s">
        <v>322</v>
      </c>
      <c r="E1" s="72">
        <v>2009</v>
      </c>
      <c r="F1" s="72">
        <v>2010</v>
      </c>
      <c r="G1" s="72">
        <v>2011</v>
      </c>
      <c r="H1" s="72">
        <v>2012</v>
      </c>
    </row>
    <row r="2" spans="2:8" ht="12.75">
      <c r="B2" s="73" t="s">
        <v>323</v>
      </c>
      <c r="C2" s="72">
        <f>Александровск!T60+Большесунд!T61+Ильинка!T59+Кадикасы!T57+Моргауши!T60+Москакасы!T60+Оринино!T64+'Сятра '!T56+Тораево!T56+Хорной!T57+Чуманкасы!T57+'Шатьма '!T56+Юнга!T56+Юськасы!T59+Ярабай!T64+Ярославка!T56</f>
        <v>83578.03575000001</v>
      </c>
      <c r="D2" s="72">
        <f>Александровск!U60+Большесунд!U61+Ильинка!U59+Кадикасы!U57+Моргауши!U60+Москакасы!U60+Оринино!U64+'Сятра '!U56+Тораево!U56+Хорной!U57+Чуманкасы!U57+'Шатьма '!U56+Юнга!U56+Юськасы!U59+Ярабай!U64+Ярославка!U56</f>
        <v>79526.77415000003</v>
      </c>
      <c r="E2" s="72">
        <f>Александровск!V60+Большесунд!V61+Ильинка!V59+Кадикасы!V57+Моргауши!V60+Москакасы!V60+Оринино!V64+'Сятра '!V56+Тораево!V56+Хорной!V57+Чуманкасы!V57+'Шатьма '!V56+Юнга!V56+Юськасы!V59+Ярабай!V64+Ярославка!V56</f>
        <v>62483.61000000001</v>
      </c>
      <c r="F2" s="72">
        <f>Александровск!W60+Большесунд!W61+Ильинка!W59+Кадикасы!W57+Моргауши!W60+Москакасы!W60+Оринино!W64+'Сятра '!W56+Тораево!W56+Хорной!W57+Чуманкасы!W57+'Шатьма '!W56+Юнга!W56+Юськасы!W59+Ярабай!W64+Ярославка!W56</f>
        <v>65842.5936</v>
      </c>
      <c r="G2" s="72" t="e">
        <f>Александровск!X60+Большесунд!#REF!+Ильинка!#REF!+Кадикасы!#REF!+Моргауши!#REF!+Москакасы!#REF!+Оринино!#REF!+'Сятра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2" s="72" t="e">
        <f>Александровск!Y60+Большесунд!X61+Ильинка!X59+Кадикасы!X57+Моргауши!X60+Москакасы!X60+Оринино!X64+'Сятра '!X56+Тораево!X56+Хорной!X57+Чуманкасы!X57+'Шатьма '!X56+Юнга!X56+Юськасы!X59+Ярабай!X64+Ярославка!X56</f>
        <v>#REF!</v>
      </c>
    </row>
    <row r="3" spans="2:8" ht="12.75">
      <c r="B3" s="73" t="s">
        <v>324</v>
      </c>
      <c r="C3" s="72">
        <v>72073.20000000001</v>
      </c>
      <c r="D3" s="72">
        <v>69152</v>
      </c>
      <c r="E3" s="72">
        <v>71642.2</v>
      </c>
      <c r="F3" s="72">
        <v>77502.2</v>
      </c>
      <c r="G3" s="72">
        <v>80077.7</v>
      </c>
      <c r="H3" s="72">
        <v>85171.6</v>
      </c>
    </row>
    <row r="4" spans="2:8" ht="12.75">
      <c r="B4" s="73" t="s">
        <v>325</v>
      </c>
      <c r="C4" s="72">
        <f aca="true" t="shared" si="0" ref="C4:H4">C3-C2</f>
        <v>-11504.835749999998</v>
      </c>
      <c r="D4" s="72">
        <f t="shared" si="0"/>
        <v>-10374.774150000027</v>
      </c>
      <c r="E4" s="72">
        <f t="shared" si="0"/>
        <v>9158.58999999999</v>
      </c>
      <c r="F4" s="72">
        <f t="shared" si="0"/>
        <v>11659.606400000004</v>
      </c>
      <c r="G4" s="72" t="e">
        <f t="shared" si="0"/>
        <v>#REF!</v>
      </c>
      <c r="H4" s="72" t="e">
        <f t="shared" si="0"/>
        <v>#REF!</v>
      </c>
    </row>
    <row r="7" spans="2:8" ht="12.75">
      <c r="B7" s="74">
        <v>104</v>
      </c>
      <c r="C7" s="72" t="s">
        <v>321</v>
      </c>
      <c r="D7" s="72" t="s">
        <v>322</v>
      </c>
      <c r="E7" s="72">
        <v>2009</v>
      </c>
      <c r="F7" s="72">
        <v>2010</v>
      </c>
      <c r="G7" s="72">
        <v>2011</v>
      </c>
      <c r="H7" s="72">
        <v>2012</v>
      </c>
    </row>
    <row r="8" spans="2:8" ht="12.75">
      <c r="B8" s="73" t="s">
        <v>323</v>
      </c>
      <c r="C8" s="72">
        <f>Александровск!T9+Большесунд!T9+Ильинка!T9+Кадикасы!T9+Моргауши!T9+Москакасы!T9+Оринино!T9+'Сятра '!T9+Тораево!T9+Хорной!T9+Чуманкасы!T9+'Шатьма '!T9+Юнга!T9+Юськасы!T9+Ярабай!T9+Ярославка!T9</f>
        <v>12630.628999999999</v>
      </c>
      <c r="D8" s="72">
        <f>Александровск!U9+Большесунд!U9+Ильинка!U9+Кадикасы!U9+Моргауши!U9+Москакасы!U9+Оринино!U9+'Сятра '!U9+Тораево!U9+Хорной!U9+Чуманкасы!U9+'Шатьма '!U9+Юнга!U9+Юськасы!U9+Ярабай!U9+Ярославка!U9</f>
        <v>12244.95942</v>
      </c>
      <c r="E8" s="72">
        <f>Александровск!V9+Большесунд!V9+Ильинка!V9+Кадикасы!V9+Моргауши!V9+Москакасы!V9+Оринино!V9+'Сятра '!V9+Тораево!V9+Хорной!V9+Чуманкасы!V9+'Шатьма '!V9+Юнга!V9+Юськасы!V9+Ярабай!V9+Ярославка!V9</f>
        <v>11100.858999999999</v>
      </c>
      <c r="F8" s="72">
        <f>Александровск!W9+Большесунд!W9+Ильинка!W9+Кадикасы!W9+Моргауши!W9+Москакасы!W9+Оринино!W9+'Сятра '!W9+Тораево!W9+Хорной!W9+Чуманкасы!W9+'Шатьма '!W9+Юнга!W9+Юськасы!W9+Ярабай!W9+Ярославка!W9</f>
        <v>12538.003600000002</v>
      </c>
      <c r="G8" s="72" t="e">
        <f>Александровск!X9+Большесунд!#REF!+Ильинка!#REF!+Кадикасы!#REF!+Моргауши!#REF!+Москакасы!#REF!+Оринино!#REF!+'Сятра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8" s="72" t="e">
        <f>Александровск!Y9+Большесунд!X9+Ильинка!X9+Кадикасы!X9+Моргауши!X9+Москакасы!#REF!+Оринино!X9+'Сятра '!X9+Тораево!X9+Хорной!X9+Чуманкасы!X9+'Шатьма '!X9+Юнга!X9+Юськасы!X9+Ярабай!X9+Ярославка!X9</f>
        <v>#REF!</v>
      </c>
    </row>
    <row r="9" spans="2:8" ht="12.75">
      <c r="B9" s="73" t="s">
        <v>324</v>
      </c>
      <c r="C9" s="75">
        <v>12890.6</v>
      </c>
      <c r="D9" s="75">
        <v>12382.2</v>
      </c>
      <c r="E9" s="75">
        <v>11499.7</v>
      </c>
      <c r="F9" s="75">
        <v>13771.5</v>
      </c>
      <c r="G9" s="75">
        <v>14460.1</v>
      </c>
      <c r="H9" s="75">
        <v>15616.9</v>
      </c>
    </row>
    <row r="10" spans="2:8" ht="12.75">
      <c r="B10" s="73" t="s">
        <v>325</v>
      </c>
      <c r="C10" s="72">
        <f aca="true" t="shared" si="1" ref="C10:H10">C9-C8</f>
        <v>259.97100000000137</v>
      </c>
      <c r="D10" s="72">
        <f t="shared" si="1"/>
        <v>137.2405800000015</v>
      </c>
      <c r="E10" s="72">
        <f t="shared" si="1"/>
        <v>398.84100000000217</v>
      </c>
      <c r="F10" s="72">
        <f t="shared" si="1"/>
        <v>1233.4963999999982</v>
      </c>
      <c r="G10" s="72" t="e">
        <f t="shared" si="1"/>
        <v>#REF!</v>
      </c>
      <c r="H10" s="72" t="e">
        <f t="shared" si="1"/>
        <v>#REF!</v>
      </c>
    </row>
    <row r="12" spans="2:8" ht="12.75">
      <c r="B12" s="74">
        <v>406</v>
      </c>
      <c r="C12" s="72" t="s">
        <v>321</v>
      </c>
      <c r="D12" s="72" t="s">
        <v>322</v>
      </c>
      <c r="E12" s="72">
        <v>2009</v>
      </c>
      <c r="F12" s="72">
        <v>2010</v>
      </c>
      <c r="G12" s="72">
        <v>2011</v>
      </c>
      <c r="H12" s="72">
        <v>2012</v>
      </c>
    </row>
    <row r="13" spans="2:8" ht="12.75">
      <c r="B13" s="73" t="s">
        <v>323</v>
      </c>
      <c r="C13" s="72">
        <f>Александровск!T19+Большесунд!T21+Ильинка!T21+Кадикасы!T19+Моргауши!T21+Москакасы!T21+Оринино!T21+'Сятра '!T19+Тораево!T19+Хорной!T19+Чуманкасы!T19+'Шатьма '!T19+Юнга!T19+Юськасы!T19+Ярабай!T19+Ярославка!T19</f>
        <v>204</v>
      </c>
      <c r="D13" s="72">
        <f>Александровск!U19+Большесунд!U21+Ильинка!U21+Кадикасы!U19+Моргауши!U21+Москакасы!U21+Оринино!U21+'Сятра '!U19+Тораево!U19+Хорной!U19+Чуманкасы!U19+'Шатьма '!U19+Юнга!U19+Юськасы!U19+Ярабай!U19+Ярославка!U19</f>
        <v>148</v>
      </c>
      <c r="E13" s="72">
        <f>Александровск!V19+Большесунд!V21+Ильинка!V21+Кадикасы!V19+Моргауши!V21+Москакасы!V21+Оринино!V21+'Сятра '!V19+Тораево!V19+Хорной!V19+Чуманкасы!V19+'Шатьма '!V19+Юнга!V19+Юськасы!V19+Ярабай!V19+Ярославка!V19</f>
        <v>539.8520000000001</v>
      </c>
      <c r="F13" s="72">
        <f>Александровск!W19+Большесунд!W21+Ильинка!W21+Кадикасы!W19+Моргауши!W21+Москакасы!W21+Оринино!W21+'Сятра '!W19+Тораево!W19+Хорной!W19+Чуманкасы!W19+'Шатьма '!W19+Юнга!W19+Юськасы!W19+Ярабай!W19+Ярославка!W19</f>
        <v>53</v>
      </c>
      <c r="G13" s="72" t="e">
        <f>Александровск!X19+Большесунд!#REF!+Ильинка!#REF!+Кадикасы!#REF!+Моргауши!#REF!+Москакасы!#REF!+Оринино!#REF!+'Сятра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13" s="72" t="e">
        <f>Александровск!Y19+Большесунд!X21+Ильинка!X21+Кадикасы!X19+Моргауши!X21+Москакасы!X21+Оринино!X21+'Сятра '!X19+Тораево!X19+Хорной!X19+Чуманкасы!X19+'Шатьма '!X19+Юнга!X19+Юськасы!X19+Ярабай!X19+Ярославка!X19</f>
        <v>#REF!</v>
      </c>
    </row>
    <row r="14" spans="2:8" ht="12.75">
      <c r="B14" s="73" t="s">
        <v>324</v>
      </c>
      <c r="C14" s="76">
        <v>242.8</v>
      </c>
      <c r="D14" s="76">
        <v>186.8</v>
      </c>
      <c r="E14" s="76"/>
      <c r="F14" s="76"/>
      <c r="G14" s="76"/>
      <c r="H14" s="76"/>
    </row>
    <row r="15" spans="2:8" ht="12.75">
      <c r="B15" s="73" t="s">
        <v>325</v>
      </c>
      <c r="C15" s="72">
        <f aca="true" t="shared" si="2" ref="C15:H15">C14-C13</f>
        <v>38.80000000000001</v>
      </c>
      <c r="D15" s="72">
        <f t="shared" si="2"/>
        <v>38.80000000000001</v>
      </c>
      <c r="E15" s="72">
        <f t="shared" si="2"/>
        <v>-539.8520000000001</v>
      </c>
      <c r="F15" s="72">
        <f t="shared" si="2"/>
        <v>-53</v>
      </c>
      <c r="G15" s="72" t="e">
        <f t="shared" si="2"/>
        <v>#REF!</v>
      </c>
      <c r="H15" s="72" t="e">
        <f t="shared" si="2"/>
        <v>#REF!</v>
      </c>
    </row>
    <row r="17" spans="2:8" ht="12.75">
      <c r="B17" s="74">
        <v>409.0503</v>
      </c>
      <c r="C17" s="72" t="s">
        <v>321</v>
      </c>
      <c r="D17" s="72" t="s">
        <v>322</v>
      </c>
      <c r="E17" s="72">
        <v>2009</v>
      </c>
      <c r="F17" s="72">
        <v>2010</v>
      </c>
      <c r="G17" s="72">
        <v>2011</v>
      </c>
      <c r="H17" s="72">
        <v>2012</v>
      </c>
    </row>
    <row r="18" spans="2:8" ht="12.75">
      <c r="B18" s="73" t="s">
        <v>323</v>
      </c>
      <c r="C18" s="72">
        <f>Александровск!T21+Большесунд!T22+Ильинка!T22+Кадикасы!T20+Моргауши!T23+Москакасы!T22+'Сятра '!T20+Оринино!T22+Тораево!T20+Хорной!T20+Чуманкасы!T20+'Шатьма '!T20+Юнга!T20+Юськасы!T20+Ярабай!T20+Ярославка!T20</f>
        <v>19242.994</v>
      </c>
      <c r="D18" s="72">
        <f>Александровск!U21+Большесунд!U22+Ильинка!U22+Кадикасы!U20+Моргауши!U23+Москакасы!U22+'Сятра '!U20+Оринино!U22+Тораево!U20+Хорной!U20+Чуманкасы!U20+'Шатьма '!U20+Юнга!U20+Юськасы!U20+Ярабай!U20+Ярославка!U20</f>
        <v>18450.909999999996</v>
      </c>
      <c r="E18" s="72">
        <f>Александровск!V21+Большесунд!V22+Ильинка!V22+Кадикасы!V20+Моргауши!V23+Москакасы!V22+'Сятра '!V20+Оринино!V22+Тораево!V20+Хорной!V20+Чуманкасы!V20+'Шатьма '!V20+Юнга!V20+Юськасы!V20+Ярабай!V20+Ярославка!V20</f>
        <v>11551.699999999999</v>
      </c>
      <c r="F18" s="72">
        <f>Александровск!W21+Большесунд!W22+Ильинка!W22+Кадикасы!W20+Моргауши!W23+Москакасы!W22+'Сятра '!W20+Оринино!W22+Тораево!W20+Хорной!W20+Чуманкасы!W20+'Шатьма '!W20+Юнга!W20+Юськасы!W20+Ярабай!W20+Ярославка!W20</f>
        <v>12002.48</v>
      </c>
      <c r="G18" s="72" t="e">
        <f>Александровск!X21+Большесунд!#REF!+Ильинка!#REF!+Кадикасы!#REF!+Моргауши!#REF!+Москакасы!#REF!+'Сятра '!#REF!+Оринино!#REF!+Тораево!#REF!+Хорной!#REF!+Чуманкасы!#REF!+'Шатьма '!#REF!+Юнга!#REF!+Юськасы!#REF!+Ярабай!#REF!+Ярославка!#REF!</f>
        <v>#REF!</v>
      </c>
      <c r="H18" s="72" t="e">
        <f>Александровск!Y21+Большесунд!X22+Ильинка!X22+Кадикасы!X20+Моргауши!X23+Москакасы!X22+'Сятра '!X20+Оринино!X22+Тораево!X20+Хорной!X20+Чуманкасы!X20+'Шатьма '!X20+Юнга!X20+Юськасы!X20+Ярабай!X20+Ярославка!X20</f>
        <v>#REF!</v>
      </c>
    </row>
    <row r="19" spans="2:8" ht="12.75">
      <c r="B19" s="73" t="s">
        <v>324</v>
      </c>
      <c r="C19" s="76">
        <v>11484.4</v>
      </c>
      <c r="D19" s="76">
        <v>11139.6</v>
      </c>
      <c r="E19" s="76">
        <v>16224.8</v>
      </c>
      <c r="F19" s="76">
        <v>15278.6</v>
      </c>
      <c r="G19" s="76">
        <v>16017.8</v>
      </c>
      <c r="H19" s="76">
        <v>16978.8</v>
      </c>
    </row>
    <row r="20" spans="2:8" ht="12.75">
      <c r="B20" s="73" t="s">
        <v>325</v>
      </c>
      <c r="C20" s="72">
        <f aca="true" t="shared" si="3" ref="C20:H20">C19-C18</f>
        <v>-7758.593999999999</v>
      </c>
      <c r="D20" s="72">
        <f t="shared" si="3"/>
        <v>-7311.309999999996</v>
      </c>
      <c r="E20" s="72">
        <f t="shared" si="3"/>
        <v>4673.1</v>
      </c>
      <c r="F20" s="72">
        <f t="shared" si="3"/>
        <v>3276.120000000001</v>
      </c>
      <c r="G20" s="72" t="e">
        <f t="shared" si="3"/>
        <v>#REF!</v>
      </c>
      <c r="H20" s="72" t="e">
        <f t="shared" si="3"/>
        <v>#REF!</v>
      </c>
    </row>
    <row r="22" spans="2:8" ht="12.75">
      <c r="B22" s="74">
        <v>1003</v>
      </c>
      <c r="C22" s="72" t="s">
        <v>321</v>
      </c>
      <c r="D22" s="72" t="s">
        <v>322</v>
      </c>
      <c r="E22" s="72">
        <v>2009</v>
      </c>
      <c r="F22" s="72">
        <v>2010</v>
      </c>
      <c r="G22" s="72">
        <v>2011</v>
      </c>
      <c r="H22" s="72">
        <v>2012</v>
      </c>
    </row>
    <row r="23" spans="2:8" ht="12.75">
      <c r="B23" s="73" t="s">
        <v>323</v>
      </c>
      <c r="C23" s="72">
        <f>Александровск!T22+Большесунд!T23+Ильинка!T23+Кадикасы!T21+Моргауши!T24+Москакасы!T23+Оринино!T23+'Сятра '!T21+Тораево!T21+Хорной!T21+Чуманкасы!T21+'Шатьма '!T21+Юнга!T21+Юськасы!T21+Ярабай!T21+Ярославка!T21</f>
        <v>10012.999999999998</v>
      </c>
      <c r="D23" s="72">
        <f>Александровск!U22+Большесунд!U23+Ильинка!U23+Кадикасы!U21+Моргауши!U24+Москакасы!U23+Оринино!U23+'Сятра '!U21+Тораево!U21+Хорной!U21+Чуманкасы!U21+'Шатьма '!U21+Юнга!U21+Юськасы!U21+Ярабай!U21+Ярославка!U21</f>
        <v>9986.199999999999</v>
      </c>
      <c r="E23" s="72">
        <f>Александровск!V22+Большесунд!V23+Ильинка!V23+Кадикасы!V21+Моргауши!V24+Москакасы!V23+Оринино!V23+'Сятра '!V21+Тораево!V21+Хорной!V21+Чуманкасы!V21+'Шатьма '!V21+Юнга!V21+Юськасы!V21+Ярабай!V21+Ярославка!V21</f>
        <v>4476.8</v>
      </c>
      <c r="F23" s="72">
        <f>Александровск!W22+Большесунд!W23+Ильинка!W23+Кадикасы!W21+Моргауши!W24+Москакасы!W23+Оринино!W23+'Сятра '!W21+Тораево!W21+Хорной!W21+Чуманкасы!W21+'Шатьма '!W21+Юнга!W21+Юськасы!W21+Ярабай!W21+Ярославка!W21+Александровск!W56</f>
        <v>6432.2</v>
      </c>
      <c r="G23" s="72" t="e">
        <f>Александровск!X22+Большесунд!#REF!+Ильинка!#REF!+Кадикасы!#REF!+Моргауши!#REF!+Москакасы!#REF!+Оринино!#REF!+'Сятра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23" s="72" t="e">
        <f>Александровск!Y22+Большесунд!X23+Ильинка!X23+Кадикасы!X21+Моргауши!X24+Москакасы!X23+Оринино!X23+'Сятра '!X21+Тораево!X21+Хорной!X21+Чуманкасы!X21+'Шатьма '!X21+Юнга!X21+Юськасы!X21+Ярабай!X21+Ярославка!X21</f>
        <v>#REF!</v>
      </c>
    </row>
    <row r="24" spans="2:8" ht="12.75">
      <c r="B24" s="73" t="s">
        <v>324</v>
      </c>
      <c r="C24" s="76">
        <v>9566.4</v>
      </c>
      <c r="D24" s="76">
        <v>9475.6</v>
      </c>
      <c r="E24" s="76">
        <v>8685.3</v>
      </c>
      <c r="F24" s="76">
        <v>9206.4</v>
      </c>
      <c r="G24" s="76">
        <v>9758.8</v>
      </c>
      <c r="H24" s="76">
        <v>10344.3</v>
      </c>
    </row>
    <row r="25" spans="2:8" ht="12.75">
      <c r="B25" s="73" t="s">
        <v>325</v>
      </c>
      <c r="C25" s="72">
        <f aca="true" t="shared" si="4" ref="C25:H25">C24-C23</f>
        <v>-446.59999999999854</v>
      </c>
      <c r="D25" s="72">
        <f t="shared" si="4"/>
        <v>-510.59999999999854</v>
      </c>
      <c r="E25" s="72">
        <f t="shared" si="4"/>
        <v>4208.499999999999</v>
      </c>
      <c r="F25" s="72">
        <f t="shared" si="4"/>
        <v>2774.2</v>
      </c>
      <c r="G25" s="72" t="e">
        <f t="shared" si="4"/>
        <v>#REF!</v>
      </c>
      <c r="H25" s="72" t="e">
        <f t="shared" si="4"/>
        <v>#REF!</v>
      </c>
    </row>
    <row r="27" spans="2:8" ht="12.75">
      <c r="B27" s="74">
        <v>310</v>
      </c>
      <c r="C27" s="72" t="s">
        <v>321</v>
      </c>
      <c r="D27" s="72" t="s">
        <v>322</v>
      </c>
      <c r="E27" s="72">
        <v>2009</v>
      </c>
      <c r="F27" s="72">
        <v>2010</v>
      </c>
      <c r="G27" s="72">
        <v>2011</v>
      </c>
      <c r="H27" s="72">
        <v>2012</v>
      </c>
    </row>
    <row r="28" spans="2:8" ht="12.75">
      <c r="B28" s="73" t="s">
        <v>323</v>
      </c>
      <c r="C28" s="72">
        <f>Александровск!T26+Большесунд!T27+Ильинка!T27+Кадикасы!T25+Моргауши!T28+Москакасы!T27+Оринино!T27+'Сятра '!T25+Тораево!T25+Хорной!T25+Чуманкасы!T25+'Шатьма '!T25+Юнга!T25+Юськасы!T25+Ярабай!T25+Ярославка!T25</f>
        <v>347.09999999999997</v>
      </c>
      <c r="D28" s="72">
        <f>Александровск!U26+Большесунд!U27+Ильинка!U27+Кадикасы!U25+Моргауши!U28+Москакасы!U27+Оринино!U27+'Сятра '!U25+Тораево!U25+Хорной!U25+Чуманкасы!U25+'Шатьма '!U25+Юнга!U25+Юськасы!U25+Ярабай!U25+Ярославка!U25</f>
        <v>263.71</v>
      </c>
      <c r="E28" s="72">
        <f>Александровск!V26+Большесунд!V27+Ильинка!V27+Кадикасы!V25+Моргауши!V28+Москакасы!V27+Оринино!V27+'Сятра '!V25+Тораево!V25+Хорной!V25+Чуманкасы!V25+'Шатьма '!V25+Юнга!V25+Юськасы!V25+Ярабай!V25+Ярославка!V25</f>
        <v>461.19999999999993</v>
      </c>
      <c r="F28" s="72">
        <f>Александровск!W26+Большесунд!W27+Ильинка!W27+Кадикасы!W25+Моргауши!W28+Москакасы!W27+Оринино!W27+'Сятра '!W25+Тораево!W25+Хорной!W25+Чуманкасы!W25+'Шатьма '!W25+Юнга!W25+Юськасы!W25+Ярабай!W25+Ярославка!W25</f>
        <v>493.9200000000001</v>
      </c>
      <c r="G28" s="72" t="e">
        <f>Александровск!X26+Большесунд!#REF!+Ильинка!#REF!+Кадикасы!#REF!+Моргауши!#REF!+Москакасы!#REF!+Оринино!#REF!+'Сятра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28" s="72" t="e">
        <f>Александровск!Y26+Большесунд!X27+Ильинка!X27+Кадикасы!X25+Моргауши!X28+Москакасы!X27+Оринино!X27+'Сятра '!X25+Тораево!X25+Хорной!X25+Чуманкасы!X25+'Шатьма '!X25+Юнга!X25+Юськасы!X25+Ярабай!X25+Ярославка!X25</f>
        <v>#REF!</v>
      </c>
    </row>
    <row r="29" spans="2:8" ht="12.75">
      <c r="B29" s="73" t="s">
        <v>324</v>
      </c>
      <c r="C29" s="76">
        <v>234.9</v>
      </c>
      <c r="D29" s="76">
        <v>180.6</v>
      </c>
      <c r="E29" s="76">
        <v>251.7</v>
      </c>
      <c r="F29" s="76">
        <v>285</v>
      </c>
      <c r="G29" s="76">
        <v>300.1</v>
      </c>
      <c r="H29" s="76">
        <v>318.1</v>
      </c>
    </row>
    <row r="30" spans="2:8" ht="12.75">
      <c r="B30" s="73" t="s">
        <v>325</v>
      </c>
      <c r="C30" s="72">
        <f aca="true" t="shared" si="5" ref="C30:H30">C29-C28</f>
        <v>-112.19999999999996</v>
      </c>
      <c r="D30" s="72">
        <f t="shared" si="5"/>
        <v>-83.10999999999999</v>
      </c>
      <c r="E30" s="72">
        <f t="shared" si="5"/>
        <v>-209.49999999999994</v>
      </c>
      <c r="F30" s="72">
        <f t="shared" si="5"/>
        <v>-208.92000000000007</v>
      </c>
      <c r="G30" s="72" t="e">
        <f t="shared" si="5"/>
        <v>#REF!</v>
      </c>
      <c r="H30" s="72" t="e">
        <f t="shared" si="5"/>
        <v>#REF!</v>
      </c>
    </row>
    <row r="32" spans="2:8" ht="12.75">
      <c r="B32" s="74" t="s">
        <v>326</v>
      </c>
      <c r="C32" s="72" t="s">
        <v>321</v>
      </c>
      <c r="D32" s="72" t="s">
        <v>322</v>
      </c>
      <c r="E32" s="72">
        <v>2009</v>
      </c>
      <c r="F32" s="72">
        <v>2010</v>
      </c>
      <c r="G32" s="72">
        <v>2011</v>
      </c>
      <c r="H32" s="72">
        <v>2012</v>
      </c>
    </row>
    <row r="33" spans="2:8" ht="12.75">
      <c r="B33" s="73" t="s">
        <v>323</v>
      </c>
      <c r="C33" s="72">
        <f>Александровск!T28+Большесунд!T29+Ильинка!T29+Кадикасы!T27+Моргауши!T30+Москакасы!T29+'Сятра '!T27+Оринино!T29+Тораево!T27+Хорной!T27+Чуманкасы!T27+'Шатьма '!T27+Юнга!T27+Юськасы!T27+Ярабай!T27+Ярославка!T27</f>
        <v>3994.952999999999</v>
      </c>
      <c r="D33" s="72">
        <f>Александровск!U28+Большесунд!U29+Ильинка!U29+Кадикасы!U27+Моргауши!U30+Москакасы!U29+'Сятра '!U27+Оринино!U29+Тораево!U27+Хорной!U27+Чуманкасы!U27+'Шатьма '!U27+Юнга!U27+Юськасы!U27+Ярабай!U27+Ярославка!U27</f>
        <v>3717.1757000000002</v>
      </c>
      <c r="E33" s="72">
        <f>Александровск!V28+Большесунд!V29+Ильинка!V29+Кадикасы!V27+Моргауши!V30+Москакасы!V29+'Сятра '!V27+Оринино!V29+Тораево!V27+Хорной!V27+Чуманкасы!V27+'Шатьма '!V27+Юнга!V27+Юськасы!V27+Ярабай!V27+Ярославка!V27</f>
        <v>4002.0110000000004</v>
      </c>
      <c r="F33" s="72">
        <f>Александровск!W28+Большесунд!W29+Ильинка!W29+Кадикасы!W27+Моргауши!W30+Москакасы!W29+'Сятра '!W27+Оринино!W29+Тораево!W27+Хорной!W27+Чуманкасы!W27+'Шатьма '!W27+Юнга!W27+Юськасы!W27+Ярабай!W27+Ярославка!W27</f>
        <v>4226.030000000001</v>
      </c>
      <c r="G33" s="72" t="e">
        <f>Александровск!X28+Большесунд!#REF!+Ильинка!#REF!+Кадикасы!#REF!+Моргауши!#REF!+Москакасы!#REF!+'Сятра '!#REF!+Оринино!#REF!+Тораево!#REF!+Хорной!#REF!+Чуманкасы!#REF!+'Шатьма '!#REF!+Юнга!#REF!+Юськасы!#REF!+Ярабай!#REF!+Ярославка!#REF!</f>
        <v>#REF!</v>
      </c>
      <c r="H33" s="72" t="e">
        <f>Александровск!Y28+Большесунд!X29+Ильинка!X29+Кадикасы!X27+Моргауши!X30+Москакасы!X29+'Сятра '!X27+Оринино!X29+Тораево!X27+Хорной!X27+Чуманкасы!X27+'Шатьма '!X27+Юнга!X27+Юськасы!X27+Ярабай!X27+Ярославка!X27</f>
        <v>#REF!</v>
      </c>
    </row>
    <row r="34" spans="2:8" ht="12.75">
      <c r="B34" s="73" t="s">
        <v>324</v>
      </c>
      <c r="C34" s="76">
        <v>3731.2</v>
      </c>
      <c r="D34" s="76">
        <v>3546.2</v>
      </c>
      <c r="E34" s="76">
        <v>4191.5</v>
      </c>
      <c r="F34" s="76">
        <v>4532.1</v>
      </c>
      <c r="G34" s="76">
        <v>4612.2</v>
      </c>
      <c r="H34" s="76">
        <v>4888.9</v>
      </c>
    </row>
    <row r="35" spans="2:8" ht="12.75">
      <c r="B35" s="73" t="s">
        <v>325</v>
      </c>
      <c r="C35" s="72">
        <f aca="true" t="shared" si="6" ref="C35:H35">C34-C33</f>
        <v>-263.75299999999925</v>
      </c>
      <c r="D35" s="72">
        <f t="shared" si="6"/>
        <v>-170.97570000000042</v>
      </c>
      <c r="E35" s="72">
        <f t="shared" si="6"/>
        <v>189.48899999999958</v>
      </c>
      <c r="F35" s="72">
        <f t="shared" si="6"/>
        <v>306.0699999999997</v>
      </c>
      <c r="G35" s="72" t="e">
        <f t="shared" si="6"/>
        <v>#REF!</v>
      </c>
      <c r="H35" s="72" t="e">
        <f t="shared" si="6"/>
        <v>#REF!</v>
      </c>
    </row>
    <row r="37" spans="2:8" ht="12.75">
      <c r="B37" s="74" t="s">
        <v>327</v>
      </c>
      <c r="C37" s="72" t="s">
        <v>321</v>
      </c>
      <c r="D37" s="72" t="s">
        <v>322</v>
      </c>
      <c r="E37" s="72">
        <v>2009</v>
      </c>
      <c r="F37" s="72">
        <v>2010</v>
      </c>
      <c r="G37" s="72">
        <v>2011</v>
      </c>
      <c r="H37" s="72">
        <v>2012</v>
      </c>
    </row>
    <row r="38" spans="2:8" ht="12.75">
      <c r="B38" s="73" t="s">
        <v>323</v>
      </c>
      <c r="C38" s="72">
        <v>16039.267999999996</v>
      </c>
      <c r="D38" s="72">
        <v>15210.700000000003</v>
      </c>
      <c r="E38" s="72">
        <v>15207.5</v>
      </c>
      <c r="F38" s="72">
        <v>18759.3</v>
      </c>
      <c r="G38" s="72">
        <v>18837.1</v>
      </c>
      <c r="H38" s="72">
        <v>19914.754</v>
      </c>
    </row>
    <row r="39" spans="2:8" ht="12.75">
      <c r="B39" s="73" t="s">
        <v>324</v>
      </c>
      <c r="C39" s="76">
        <v>16038.9</v>
      </c>
      <c r="D39" s="76">
        <v>15210.5</v>
      </c>
      <c r="E39" s="76">
        <v>15178.2</v>
      </c>
      <c r="F39" s="76">
        <v>18759.5</v>
      </c>
      <c r="G39" s="76">
        <v>18836.5</v>
      </c>
      <c r="H39" s="76">
        <v>19966.7</v>
      </c>
    </row>
    <row r="40" spans="2:8" ht="12.75">
      <c r="B40" s="73" t="s">
        <v>325</v>
      </c>
      <c r="C40" s="72">
        <f aca="true" t="shared" si="7" ref="C40:H40">C39-C38</f>
        <v>-0.3679999999967549</v>
      </c>
      <c r="D40" s="72">
        <f t="shared" si="7"/>
        <v>-0.20000000000254659</v>
      </c>
      <c r="E40" s="72">
        <f t="shared" si="7"/>
        <v>-29.299999999999272</v>
      </c>
      <c r="F40" s="72">
        <f t="shared" si="7"/>
        <v>0.2000000000007276</v>
      </c>
      <c r="G40" s="72">
        <f t="shared" si="7"/>
        <v>-0.5999999999985448</v>
      </c>
      <c r="H40" s="72">
        <f t="shared" si="7"/>
        <v>51.94599999999991</v>
      </c>
    </row>
    <row r="42" spans="2:8" ht="12.75">
      <c r="B42" s="74" t="s">
        <v>328</v>
      </c>
      <c r="C42" s="72" t="s">
        <v>321</v>
      </c>
      <c r="D42" s="72" t="s">
        <v>322</v>
      </c>
      <c r="E42" s="72">
        <v>2009</v>
      </c>
      <c r="F42" s="72">
        <v>2010</v>
      </c>
      <c r="G42" s="72">
        <v>2011</v>
      </c>
      <c r="H42" s="72">
        <v>2012</v>
      </c>
    </row>
    <row r="43" spans="2:8" ht="12.75">
      <c r="B43" s="73" t="s">
        <v>323</v>
      </c>
      <c r="C43" s="72">
        <f>Александровск!T31+Большесунд!T32+Ильинка!T32+Кадикасы!T30+Моргауши!T33+Москакасы!T32+Оринино!T32+'Сятра '!T30+Тораево!T30+Хорной!T30+Чуманкасы!T30+Чуманкасы!T30+'Шатьма '!T30+Юнга!T30+Юськасы!T30+Ярабай!T30+Ярославка!T30</f>
        <v>1722.6299999999999</v>
      </c>
      <c r="D43" s="72">
        <f>Александровск!U31+Большесунд!U32+Ильинка!U32+Кадикасы!U30+Моргауши!U33+Москакасы!U32+Оринино!U32+'Сятра '!U30+Тораево!U30+Хорной!U30+Чуманкасы!U30+Чуманкасы!U30+'Шатьма '!U30+Юнга!U30+Юськасы!U30+Ярабай!U30+Ярославка!U30</f>
        <v>1641.44713</v>
      </c>
      <c r="E43" s="72">
        <f>Александровск!V31+Большесунд!V32+Ильинка!V32+Кадикасы!V30+Моргауши!V33+Москакасы!V32+Оринино!V32+'Сятра '!V30+Тораево!V30+Хорной!V30+Чуманкасы!V30+Чуманкасы!V30+'Шатьма '!V30+Юнга!V30+Юськасы!V30+Ярабай!V30+Ярославка!V30</f>
        <v>1807.8619999999999</v>
      </c>
      <c r="F43" s="72">
        <f>Александровск!W31+Большесунд!W32+Ильинка!W32+Кадикасы!W30+Моргауши!W33+Москакасы!W32+Оринино!W32+'Сятра '!W30+Тораево!W30+Хорной!W30+Чуманкасы!W30+Чуманкасы!W30+'Шатьма '!W30+Юнга!W30+Юськасы!W30+Ярабай!W30+Ярославка!W30</f>
        <v>1936.68</v>
      </c>
      <c r="G43" s="72" t="e">
        <f>Александровск!X31+Большесунд!#REF!+Ильинка!#REF!+Кадикасы!#REF!+Моргауши!#REF!+Москакасы!#REF!+Оринино!#REF!+'Сятра '!#REF!+Тораево!#REF!+Хорной!#REF!+Чуманкасы!#REF!+Чуманкасы!#REF!+'Шатьма '!#REF!+Юнга!#REF!+Юськасы!#REF!+Ярабай!#REF!+Ярославка!#REF!</f>
        <v>#REF!</v>
      </c>
      <c r="H43" s="72" t="e">
        <f>Александровск!Y31+Большесунд!X32+Ильинка!X32+Кадикасы!X30+Моргауши!X33+Москакасы!X32+Оринино!X32+'Сятра '!X30+Тораево!X30+Хорной!X30+Чуманкасы!X30+Чуманкасы!X30+'Шатьма '!X30+Юнга!X30+Юськасы!X30+Ярабай!X30+Ярославка!X30</f>
        <v>#REF!</v>
      </c>
    </row>
    <row r="44" spans="2:8" ht="12.75">
      <c r="B44" s="73" t="s">
        <v>324</v>
      </c>
      <c r="C44" s="76">
        <v>1528.9</v>
      </c>
      <c r="D44" s="76">
        <v>1482.7</v>
      </c>
      <c r="E44" s="76">
        <v>1740.6</v>
      </c>
      <c r="F44" s="76">
        <v>1899.3</v>
      </c>
      <c r="G44" s="76">
        <v>1965.4</v>
      </c>
      <c r="H44" s="76">
        <v>2083.3</v>
      </c>
    </row>
    <row r="45" spans="2:8" ht="12.75">
      <c r="B45" s="73" t="s">
        <v>325</v>
      </c>
      <c r="C45" s="72">
        <f aca="true" t="shared" si="8" ref="C45:H45">C44-C43</f>
        <v>-193.7299999999998</v>
      </c>
      <c r="D45" s="72">
        <f t="shared" si="8"/>
        <v>-158.74712999999997</v>
      </c>
      <c r="E45" s="72">
        <f t="shared" si="8"/>
        <v>-67.26199999999994</v>
      </c>
      <c r="F45" s="72">
        <f t="shared" si="8"/>
        <v>-37.38000000000011</v>
      </c>
      <c r="G45" s="72" t="e">
        <f t="shared" si="8"/>
        <v>#REF!</v>
      </c>
      <c r="H45" s="72" t="e">
        <f t="shared" si="8"/>
        <v>#REF!</v>
      </c>
    </row>
    <row r="47" spans="2:8" ht="12.75">
      <c r="B47" s="74">
        <v>908</v>
      </c>
      <c r="C47" s="72" t="s">
        <v>321</v>
      </c>
      <c r="D47" s="72" t="s">
        <v>322</v>
      </c>
      <c r="E47" s="72">
        <v>2009</v>
      </c>
      <c r="F47" s="72">
        <v>2010</v>
      </c>
      <c r="G47" s="72">
        <v>2011</v>
      </c>
      <c r="H47" s="72">
        <v>2012</v>
      </c>
    </row>
    <row r="48" spans="2:8" ht="12.75">
      <c r="B48" s="73" t="s">
        <v>323</v>
      </c>
      <c r="C48" s="72">
        <f>Александровск!T32+Большесунд!T33+Ильинка!T33+Кадикасы!T31+Моргауши!T34+Москакасы!T33+Оринино!T33+'Сятра '!T31+Тораево!T31+Хорной!T31+Чуманкасы!T31+'Шатьма '!T31+Юнга!T31+Юськасы!T31+Ярабай!T31+Ярославка!T31+Ярабай!T63</f>
        <v>234.50000000000003</v>
      </c>
      <c r="D48" s="72">
        <f>Александровск!U32+Большесунд!U33+Ильинка!U33+Кадикасы!U31+Моргауши!U34+Москакасы!U33+Оринино!U33+'Сятра '!U31+Тораево!U31+Хорной!U31+Чуманкасы!U31+'Шатьма '!U31+Юнга!U31+Юськасы!U31+Ярабай!U31+Ярославка!U31+Ярабай!U63</f>
        <v>183.656</v>
      </c>
      <c r="E48" s="72">
        <f>Александровск!V32+Большесунд!V33+Ильинка!V33+Кадикасы!V31+Моргауши!V34+Москакасы!V33+Оринино!V33+'Сятра '!V31+Тораево!V31+Хорной!V31+Чуманкасы!V31+'Шатьма '!V31+Юнга!V31+Юськасы!V31+Ярабай!V31+Ярославка!V31+Ярабай!V63</f>
        <v>196.10000000000002</v>
      </c>
      <c r="F48" s="72">
        <f>Александровск!W32+Большесунд!W33+Ильинка!W33+Кадикасы!W31+Моргауши!W34+Москакасы!W33+Оринино!W33+'Сятра '!W31+Тораево!W31+Хорной!W31+Чуманкасы!W31+'Шатьма '!W31+Юнга!W31+Юськасы!W31+Ярабай!W31+Ярославка!W31+Ярабай!W63</f>
        <v>211.19999999999996</v>
      </c>
      <c r="G48" s="72" t="e">
        <f>Александровск!X32+Большесунд!#REF!+Ильинка!#REF!+Кадикасы!#REF!+Моргауши!#REF!+Москакасы!#REF!+Оринино!#REF!+'Сятра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'!#REF!+Юнга!#REF!+Юськасы!#REF!+Ярабай!#REF!+Ярославка!#REF!+Ярабай!#REF!</f>
        <v>#REF!</v>
      </c>
      <c r="H48" s="72" t="e">
        <f>Александровск!Y32+Большесунд!X33+Ильинка!X33+Кадикасы!X31+Моргауши!X34+Москакасы!X33+Оринино!X33+'Сятра '!X31+Тораево!X31+Хорной!X31+Чуманкасы!X31+'Шатьма '!X31+Юнга!X31+Юськасы!X31+Ярабай!X31+Ярославка!X31+Ярабай!X63</f>
        <v>#REF!</v>
      </c>
    </row>
    <row r="49" spans="2:8" ht="12.75">
      <c r="B49" s="73" t="s">
        <v>324</v>
      </c>
      <c r="C49" s="76">
        <v>230.4</v>
      </c>
      <c r="D49" s="76">
        <v>190.3</v>
      </c>
      <c r="E49" s="76">
        <v>196.1</v>
      </c>
      <c r="F49" s="76">
        <v>217.9</v>
      </c>
      <c r="G49" s="76">
        <v>231.1</v>
      </c>
      <c r="H49" s="76">
        <v>244.9</v>
      </c>
    </row>
    <row r="50" spans="2:8" ht="12.75">
      <c r="B50" s="73" t="s">
        <v>325</v>
      </c>
      <c r="C50" s="72">
        <f aca="true" t="shared" si="9" ref="C50:H50">C49-C48</f>
        <v>-4.100000000000023</v>
      </c>
      <c r="D50" s="72">
        <f t="shared" si="9"/>
        <v>6.6440000000000055</v>
      </c>
      <c r="E50" s="72">
        <f t="shared" si="9"/>
        <v>0</v>
      </c>
      <c r="F50" s="72">
        <f t="shared" si="9"/>
        <v>6.7000000000000455</v>
      </c>
      <c r="G50" s="72" t="e">
        <f t="shared" si="9"/>
        <v>#REF!</v>
      </c>
      <c r="H50" s="72" t="e">
        <f t="shared" si="9"/>
        <v>#REF!</v>
      </c>
    </row>
    <row r="52" spans="2:8" ht="12.75">
      <c r="B52" s="74" t="s">
        <v>329</v>
      </c>
      <c r="C52" s="72" t="s">
        <v>321</v>
      </c>
      <c r="D52" s="72" t="s">
        <v>322</v>
      </c>
      <c r="E52" s="72">
        <v>2009</v>
      </c>
      <c r="F52" s="72">
        <v>2010</v>
      </c>
      <c r="G52" s="72">
        <v>2011</v>
      </c>
      <c r="H52" s="72">
        <v>2012</v>
      </c>
    </row>
    <row r="53" spans="2:8" ht="12.75">
      <c r="B53" s="73" t="s">
        <v>323</v>
      </c>
      <c r="C53" s="72">
        <f>Александровск!T37+Большесунд!T38+Ильинка!T38+Кадикасы!T36+Моргауши!T39+Москакасы!T38+Оринино!T38+'Сятра '!T36+Тораево!T36+Хорной!T36+Чуманкасы!T36+'Шатьма '!T36+Юнга!T36+Юськасы!T36+Ярабай!T36+Ярославка!T36</f>
        <v>4481.8646</v>
      </c>
      <c r="D53" s="72">
        <f>Александровск!U37+Большесунд!U38+Ильинка!U38+Кадикасы!U36+Моргауши!U39+Москакасы!U38+Оринино!U38+'Сятра '!U36+Тораево!U36+Хорной!U36+Чуманкасы!U36+'Шатьма '!U36+Юнга!U36+Юськасы!U36+Ярабай!U36+Ярославка!U36</f>
        <v>4040.64839</v>
      </c>
      <c r="E53" s="72">
        <f>Александровск!V37+Большесунд!V38+Ильинка!V38+Кадикасы!V36+Моргауши!V39+Москакасы!V38+Оринино!V38+'Сятра '!V36+Тораево!V36+Хорной!V36+Чуманкасы!V36+'Шатьма '!V36+Юнга!V36+Юськасы!V36+Ярабай!V36+Ярославка!V36</f>
        <v>3848.4939999999997</v>
      </c>
      <c r="F53" s="72">
        <f>Александровск!W37+Большесунд!W38+Ильинка!W38+Кадикасы!W36+Моргауши!W39+Москакасы!W38+Оринино!W38+'Сятра '!W36+Тораево!W36+Хорной!W36+Чуманкасы!W36+'Шатьма '!W36+Юнга!W36+Юськасы!W36+Ярабай!W36+Ярославка!W36</f>
        <v>3634.66</v>
      </c>
      <c r="G53" s="72" t="e">
        <f>Александровск!X37+Большесунд!#REF!+Ильинка!#REF!+Кадикасы!#REF!+Моргауши!#REF!+Москакасы!#REF!+Оринино!#REF!+'Сятра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53" s="72" t="e">
        <f>Александровск!Y37+Большесунд!X38+Ильинка!X38+Кадикасы!X36+Моргауши!X39+Москакасы!X38+Оринино!X38+'Сятра '!X36+Тораево!X36+Хорной!X36+Чуманкасы!X36+'Шатьма '!X36+Юнга!X36+Юськасы!X36+Ярабай!X36+Ярославка!X36</f>
        <v>#REF!</v>
      </c>
    </row>
    <row r="54" spans="2:8" ht="12.75">
      <c r="B54" s="73" t="s">
        <v>324</v>
      </c>
      <c r="C54" s="76">
        <v>5861</v>
      </c>
      <c r="D54" s="76">
        <v>5483.6</v>
      </c>
      <c r="E54" s="76">
        <v>4384.8</v>
      </c>
      <c r="F54" s="76">
        <v>4587.6</v>
      </c>
      <c r="G54" s="77">
        <v>4678.9</v>
      </c>
      <c r="H54" s="76">
        <v>4959.6</v>
      </c>
    </row>
    <row r="55" spans="2:8" ht="12.75">
      <c r="B55" s="73" t="s">
        <v>325</v>
      </c>
      <c r="C55" s="72">
        <f aca="true" t="shared" si="10" ref="C55:H55">C54-C53</f>
        <v>1379.1354000000001</v>
      </c>
      <c r="D55" s="72">
        <f t="shared" si="10"/>
        <v>1442.9516100000005</v>
      </c>
      <c r="E55" s="72">
        <f t="shared" si="10"/>
        <v>536.3060000000005</v>
      </c>
      <c r="F55" s="72">
        <f t="shared" si="10"/>
        <v>952.9400000000005</v>
      </c>
      <c r="G55" s="72" t="e">
        <f t="shared" si="10"/>
        <v>#REF!</v>
      </c>
      <c r="H55" s="78" t="e">
        <f t="shared" si="10"/>
        <v>#REF!</v>
      </c>
    </row>
    <row r="57" spans="2:8" ht="12.75">
      <c r="B57" s="74" t="s">
        <v>330</v>
      </c>
      <c r="C57" s="72" t="s">
        <v>321</v>
      </c>
      <c r="D57" s="72" t="s">
        <v>322</v>
      </c>
      <c r="E57" s="72">
        <v>2009</v>
      </c>
      <c r="F57" s="72">
        <v>2010</v>
      </c>
      <c r="G57" s="72">
        <v>2011</v>
      </c>
      <c r="H57" s="72">
        <v>2012</v>
      </c>
    </row>
    <row r="58" spans="2:8" ht="12.75">
      <c r="B58" s="73" t="s">
        <v>323</v>
      </c>
      <c r="C58" s="72">
        <f>Александровск!T38+Большесунд!T39+Ильинка!T39+Кадикасы!T37+Моргауши!T40+Москакасы!T39+Оринино!T39+'Сятра '!T37+Тораево!T37+Хорной!T37+Чуманкасы!T37+'Шатьма '!T37+Юнга!T37+Юськасы!T37+Ярабай!T37+Ярославка!T37</f>
        <v>1266</v>
      </c>
      <c r="D58" s="72">
        <f>Александровск!U38+Большесунд!U39+Ильинка!U39+Кадикасы!U37+Моргауши!U40+Москакасы!U39+Оринино!U39+'Сятра '!U37+Тораево!U37+Хорной!U37+Чуманкасы!U37+'Шатьма '!U37+Юнга!U37+Юськасы!U37+Ярабай!U37+Ярославка!U37</f>
        <v>1102.51766</v>
      </c>
      <c r="E58" s="72">
        <f>Александровск!V38+Большесунд!V39+Ильинка!V39+Кадикасы!V37+Моргауши!V40+Москакасы!V39+Оринино!V39+'Сятра '!V37+Тораево!V37+Хорной!V37+Чуманкасы!V37+'Шатьма '!V37+Юнга!V37+Юськасы!V37+Ярабай!V37+Ярославка!V37</f>
        <v>1587.9500000000003</v>
      </c>
      <c r="F58" s="72">
        <f>Александровск!W38+Большесунд!W39+Ильинка!W39+Кадикасы!W37+Моргауши!W40+Москакасы!W39+Оринино!W39+'Сятра '!W37+Тораево!W37+Хорной!W37+Чуманкасы!W37+'Шатьма '!W37+Юнга!W37+Юськасы!W37+Ярабай!W37+Ярославка!W37</f>
        <v>1544.85</v>
      </c>
      <c r="G58" s="72" t="e">
        <f>Александровск!X38+Большесунд!#REF!+Ильинка!#REF!+Кадикасы!#REF!+Моргауши!#REF!+Москакасы!#REF!+Оринино!#REF!+'Сятра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58" s="72" t="e">
        <f>Александровск!Y38+Большесунд!X39+Ильинка!X39+Кадикасы!X37+Моргауши!X40+Москакасы!X39+Оринино!X39+'Сятра '!X37+Тораево!X37+Хорной!X37+Чуманкасы!X37+'Шатьма '!X37+Юнга!X37+Юськасы!X37+Ярабай!X37+Ярославка!X37</f>
        <v>#REF!</v>
      </c>
    </row>
    <row r="59" spans="2:8" ht="12.75">
      <c r="B59" s="73" t="s">
        <v>324</v>
      </c>
      <c r="C59" s="76">
        <v>883.5</v>
      </c>
      <c r="D59" s="76">
        <v>832.9</v>
      </c>
      <c r="E59" s="79">
        <v>1581.7</v>
      </c>
      <c r="F59" s="79">
        <v>761.7</v>
      </c>
      <c r="G59" s="76">
        <v>799.8</v>
      </c>
      <c r="H59" s="76">
        <v>847.8</v>
      </c>
    </row>
    <row r="60" spans="2:8" ht="12.75">
      <c r="B60" s="73" t="s">
        <v>325</v>
      </c>
      <c r="C60" s="72">
        <f aca="true" t="shared" si="11" ref="C60:H60">C59-C58</f>
        <v>-382.5</v>
      </c>
      <c r="D60" s="72">
        <f t="shared" si="11"/>
        <v>-269.61766</v>
      </c>
      <c r="E60" s="72">
        <f t="shared" si="11"/>
        <v>-6.250000000000227</v>
      </c>
      <c r="F60" s="72">
        <f t="shared" si="11"/>
        <v>-783.1499999999999</v>
      </c>
      <c r="G60" s="72" t="e">
        <f t="shared" si="11"/>
        <v>#REF!</v>
      </c>
      <c r="H60" s="72" t="e">
        <f t="shared" si="11"/>
        <v>#REF!</v>
      </c>
    </row>
    <row r="62" spans="2:8" ht="12.75">
      <c r="B62" s="74" t="s">
        <v>331</v>
      </c>
      <c r="C62" s="72" t="s">
        <v>321</v>
      </c>
      <c r="D62" s="72" t="s">
        <v>322</v>
      </c>
      <c r="E62" s="72">
        <v>2009</v>
      </c>
      <c r="F62" s="72">
        <v>2010</v>
      </c>
      <c r="G62" s="72">
        <v>2011</v>
      </c>
      <c r="H62" s="72">
        <v>2012</v>
      </c>
    </row>
    <row r="63" spans="2:8" ht="12.75">
      <c r="B63" s="73" t="s">
        <v>323</v>
      </c>
      <c r="C63" s="72">
        <f>Александровск!T39+Большесунд!T40+Ильинка!T40+Кадикасы!T38+Моргауши!T41+Москакасы!T40+Оринино!T40+'Сятра '!T38+Тораево!T38+Хорной!T38+Чуманкасы!T38+'Шатьма '!T38+Юнга!T38+Юськасы!T38+Ярабай!T38+Ярославка!T38</f>
        <v>2277.0999999999995</v>
      </c>
      <c r="D63" s="72">
        <f>Александровск!U39+Большесунд!U40+Ильинка!U40+Кадикасы!U38+Моргауши!U41+Москакасы!U40+Оринино!U40+'Сятра '!U38+Тораево!U38+Хорной!U38+Чуманкасы!U38+'Шатьма '!U38+Юнга!U38+Юськасы!U38+Ярабай!U38+Ярославка!U38</f>
        <v>2080.3181</v>
      </c>
      <c r="E63" s="72">
        <f>Александровск!V39+Большесунд!V40+Ильинка!V40+Кадикасы!V38+Моргауши!V41+Москакасы!V40+Оринино!V40+'Сятра '!V38+Тораево!V38+Хорной!V38+Чуманкасы!V38+'Шатьма '!V38+Юнга!V38+Юськасы!V38+Ярабай!V38+Ярославка!V38</f>
        <v>2360.6</v>
      </c>
      <c r="F63" s="72">
        <f>Александровск!W39+Большесунд!W40+Ильинка!W40+Кадикасы!W38+Моргауши!W41+Москакасы!W40+Оринино!W40+'Сятра '!W38+Тораево!W38+Хорной!W38+Чуманкасы!W38+'Шатьма '!W38+Юнга!W38+Юськасы!W38+Ярабай!W38+Ярославка!W38</f>
        <v>2392.8999999999996</v>
      </c>
      <c r="G63" s="72" t="e">
        <f>Александровск!X39+Большесунд!#REF!+Ильинка!#REF!+Кадикасы!#REF!+Моргауши!#REF!+Москакасы!#REF!+Оринино!#REF!+'Сятра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63" s="72" t="e">
        <f>Александровск!Y39+Большесунд!X40+Ильинка!X40+Кадикасы!X38+Моргауши!X41+Москакасы!X40+Оринино!X40+'Сятра '!X38+Тораево!X38+Хорной!X38+Чуманкасы!X38+'Шатьма '!X38+Юнга!X38+Юськасы!X38+Ярабай!X38+Ярославка!X38</f>
        <v>#REF!</v>
      </c>
    </row>
    <row r="64" spans="2:8" ht="12.75">
      <c r="B64" s="73" t="s">
        <v>324</v>
      </c>
      <c r="C64" s="76">
        <v>1834.9</v>
      </c>
      <c r="D64" s="76">
        <v>1684.2</v>
      </c>
      <c r="E64" s="76">
        <v>2202.8</v>
      </c>
      <c r="F64" s="76">
        <v>2381.2</v>
      </c>
      <c r="G64" s="76">
        <v>2412.5</v>
      </c>
      <c r="H64" s="76">
        <v>2557.3</v>
      </c>
    </row>
    <row r="65" spans="2:8" ht="12.75">
      <c r="B65" s="73" t="s">
        <v>325</v>
      </c>
      <c r="C65" s="72">
        <f aca="true" t="shared" si="12" ref="C65:H65">C64-C63</f>
        <v>-442.19999999999936</v>
      </c>
      <c r="D65" s="72">
        <f t="shared" si="12"/>
        <v>-396.1180999999999</v>
      </c>
      <c r="E65" s="72">
        <f t="shared" si="12"/>
        <v>-157.79999999999973</v>
      </c>
      <c r="F65" s="72">
        <f t="shared" si="12"/>
        <v>-11.699999999999818</v>
      </c>
      <c r="G65" s="72" t="e">
        <f t="shared" si="12"/>
        <v>#REF!</v>
      </c>
      <c r="H65" s="72" t="e">
        <f t="shared" si="12"/>
        <v>#REF!</v>
      </c>
    </row>
    <row r="67" spans="2:8" ht="12.75">
      <c r="B67" s="74">
        <v>1104</v>
      </c>
      <c r="C67" s="72" t="s">
        <v>321</v>
      </c>
      <c r="D67" s="72" t="s">
        <v>322</v>
      </c>
      <c r="E67" s="72">
        <v>2009</v>
      </c>
      <c r="F67" s="72">
        <v>2010</v>
      </c>
      <c r="G67" s="72">
        <v>2011</v>
      </c>
      <c r="H67" s="72">
        <v>2012</v>
      </c>
    </row>
    <row r="68" spans="2:8" ht="12.75">
      <c r="B68" s="73" t="s">
        <v>323</v>
      </c>
      <c r="C68" s="72">
        <f>Александровск!T53+Большесунд!T54+Ильинка!T54+Кадикасы!T52+Моргауши!T55+Москакасы!T54+Оринино!T58+'Сятра '!T52+Тораево!T52+Хорной!T52+Чуманкасы!T52+'Шатьма '!T52+Юнга!T52+Юськасы!T52+Ярабай!T52+Ярославка!T52</f>
        <v>6866.200000000002</v>
      </c>
      <c r="D68" s="72">
        <f>Александровск!U53+Большесунд!U54+Ильинка!U54+Кадикасы!U52+Моргауши!U55+Москакасы!U54+Оринино!U58+'Сятра '!U52+Тораево!U52+Хорной!U52+Чуманкасы!U52+'Шатьма '!U52+Юнга!U52+Юськасы!U52+Ярабай!U52+Ярославка!U52</f>
        <v>6866.200000000002</v>
      </c>
      <c r="E68" s="72">
        <f>Александровск!V53+Большесунд!V54+Ильинка!V54+Кадикасы!V52+Моргауши!V55+Москакасы!V54+Оринино!V58+'Сятра '!V52+Тораево!V52+Хорной!V52+Чуманкасы!V52+'Шатьма '!V52+Юнга!V52+Юськасы!V52+Ярабай!V52+Ярославка!V52</f>
        <v>1964.3</v>
      </c>
      <c r="F68" s="72">
        <f>Александровск!W53+Большесунд!W54+Ильинка!W54+Кадикасы!W52+Моргауши!W55+Москакасы!W54+Оринино!W58+'Сятра '!W52+Тораево!W52+Хорной!W52+Чуманкасы!W52+'Шатьма '!W52+Юнга!W52+Юськасы!W52+Ярабай!W52+Ярославка!W52</f>
        <v>2082.2</v>
      </c>
      <c r="G68" s="72" t="e">
        <f>Александровск!Y53+Большесунд!#REF!+Ильинка!#REF!+Кадикасы!#REF!+Моргауши!#REF!+Москакасы!#REF!+Оринино!#REF!+'Сятра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68" s="72" t="e">
        <f>Александровск!Y53+Большесунд!X54+Ильинка!X54+Кадикасы!X52+Моргауши!X55+Москакасы!X54+Оринино!X58+'Сятра '!X52+Тораево!X52+Хорной!X52+Чуманкасы!X52+'Шатьма '!X52+Юнга!X52+Юськасы!X52+Ярабай!X52+Ярославка!X52</f>
        <v>#REF!</v>
      </c>
    </row>
    <row r="69" spans="2:8" ht="12.75">
      <c r="B69" s="73" t="s">
        <v>324</v>
      </c>
      <c r="C69" s="76">
        <v>5138.2</v>
      </c>
      <c r="D69" s="76">
        <v>5138.2</v>
      </c>
      <c r="E69" s="79">
        <v>2917.5</v>
      </c>
      <c r="F69" s="76">
        <v>3150.9</v>
      </c>
      <c r="G69" s="76">
        <v>3151.9</v>
      </c>
      <c r="H69" s="76">
        <v>3341.1</v>
      </c>
    </row>
    <row r="70" spans="2:8" ht="12.75">
      <c r="B70" s="73" t="s">
        <v>325</v>
      </c>
      <c r="C70" s="72">
        <f aca="true" t="shared" si="13" ref="C70:H70">C69-C68</f>
        <v>-1728.0000000000018</v>
      </c>
      <c r="D70" s="72">
        <f t="shared" si="13"/>
        <v>-1728.0000000000018</v>
      </c>
      <c r="E70" s="72">
        <f t="shared" si="13"/>
        <v>953.2</v>
      </c>
      <c r="F70" s="72">
        <f t="shared" si="13"/>
        <v>1068.7000000000003</v>
      </c>
      <c r="G70" s="72" t="e">
        <f t="shared" si="13"/>
        <v>#REF!</v>
      </c>
      <c r="H70" s="72" t="e">
        <f t="shared" si="13"/>
        <v>#REF!</v>
      </c>
    </row>
    <row r="72" spans="2:8" ht="12.75">
      <c r="B72" s="74">
        <v>203</v>
      </c>
      <c r="C72" s="72" t="s">
        <v>321</v>
      </c>
      <c r="D72" s="72" t="s">
        <v>322</v>
      </c>
      <c r="E72" s="72">
        <v>2009</v>
      </c>
      <c r="F72" s="72">
        <v>2010</v>
      </c>
      <c r="G72" s="72">
        <v>2011</v>
      </c>
      <c r="H72" s="72">
        <v>2012</v>
      </c>
    </row>
    <row r="73" spans="2:8" ht="12.75">
      <c r="B73" s="73" t="s">
        <v>323</v>
      </c>
      <c r="C73" s="72">
        <f>Александровск!T55+Большесунд!T56+Ильинка!T56+Кадикасы!T54+Москакасы!T56+Оринино!T60+'Сятра '!T54+Тораево!T54+Хорной!T54+Чуманкасы!T54+'Шатьма '!T54+Юнга!T54+Юськасы!T54+Ярабай!T54+Ярославка!T54</f>
        <v>1260.6799999999996</v>
      </c>
      <c r="D73" s="72">
        <f>Александровск!U55+Большесунд!U56+Ильинка!U56+Кадикасы!U54+Москакасы!U56+Оринино!U60+'Сятра '!U54+Тораево!U54+Хорной!U54+Чуманкасы!U54+'Шатьма '!U54+Юнга!U54+Юськасы!U54+Ярабай!U54+Ярославка!U54</f>
        <v>1150.78</v>
      </c>
      <c r="E73" s="72">
        <f>Александровск!V55+Большесунд!V56+Ильинка!V56+Кадикасы!V54+Москакасы!V56+Оринино!V60+'Сятра '!V54+Тораево!V54+Хорной!V54+Чуманкасы!V54+'Шатьма '!V54+Юнга!V54+Юськасы!V54+Ярабай!V54+Ярославка!V54</f>
        <v>1373.5</v>
      </c>
      <c r="F73" s="72">
        <f>Александровск!W55+Большесунд!W56+Ильинка!W56+Кадикасы!W54+Москакасы!W56+Оринино!W60+'Сятра '!W54+Тораево!W54+Хорной!W54+Чуманкасы!W54+'Шатьма '!W54+Юнга!W54+Юськасы!W54+Ярабай!W54+Ярославка!W54</f>
        <v>1410.3999999999999</v>
      </c>
      <c r="G73" s="72" t="e">
        <f>Александровск!X55+Большесунд!#REF!+Ильинка!#REF!+Кадикасы!#REF!+Москакасы!#REF!+Оринино!#REF!+'Сятра '!#REF!+Тораево!#REF!+Хорной!#REF!+Чуманкасы!#REF!+'Шатьма '!#REF!+Юнга!#REF!+Юськасы!#REF!+Ярабай!#REF!+Ярославка!#REF!</f>
        <v>#REF!</v>
      </c>
      <c r="H73" s="72" t="e">
        <f>Александровск!Y55+Большесунд!X56+Ильинка!X56+Кадикасы!X54+Москакасы!X56+Оринино!X60+'Сятра '!X54+Тораево!X54+Хорной!X54+Чуманкасы!X54+'Шатьма '!X54+Юнга!X54+Юськасы!X54+Ярабай!X54+Ярославка!X54</f>
        <v>#REF!</v>
      </c>
    </row>
    <row r="74" spans="2:8" ht="12.75">
      <c r="B74" s="73" t="s">
        <v>324</v>
      </c>
      <c r="C74" s="76">
        <v>1167.5</v>
      </c>
      <c r="D74" s="76">
        <v>989.6</v>
      </c>
      <c r="E74" s="76">
        <v>1380.6</v>
      </c>
      <c r="F74" s="76">
        <v>1426.9</v>
      </c>
      <c r="G74" s="76">
        <v>1536.1</v>
      </c>
      <c r="H74" s="76">
        <v>1628.3</v>
      </c>
    </row>
    <row r="75" spans="2:8" ht="12.75">
      <c r="B75" s="73" t="s">
        <v>325</v>
      </c>
      <c r="C75" s="72">
        <f aca="true" t="shared" si="14" ref="C75:H75">C74-C73</f>
        <v>-93.17999999999961</v>
      </c>
      <c r="D75" s="72">
        <f t="shared" si="14"/>
        <v>-161.17999999999995</v>
      </c>
      <c r="E75" s="72">
        <f t="shared" si="14"/>
        <v>7.099999999999909</v>
      </c>
      <c r="F75" s="72">
        <f t="shared" si="14"/>
        <v>16.500000000000227</v>
      </c>
      <c r="G75" s="72" t="e">
        <f t="shared" si="14"/>
        <v>#REF!</v>
      </c>
      <c r="H75" s="72" t="e">
        <f t="shared" si="14"/>
        <v>#REF!</v>
      </c>
    </row>
    <row r="77" spans="2:8" ht="12.75">
      <c r="B77" s="74" t="s">
        <v>332</v>
      </c>
      <c r="C77" s="72" t="s">
        <v>321</v>
      </c>
      <c r="D77" s="72" t="s">
        <v>322</v>
      </c>
      <c r="E77" s="72">
        <v>2009</v>
      </c>
      <c r="F77" s="72">
        <v>2010</v>
      </c>
      <c r="G77" s="72">
        <v>2011</v>
      </c>
      <c r="H77" s="72">
        <v>2012</v>
      </c>
    </row>
    <row r="78" spans="2:8" ht="12.75">
      <c r="B78" s="73" t="s">
        <v>323</v>
      </c>
      <c r="C78" s="72">
        <f>Москакасы!T57</f>
        <v>0</v>
      </c>
      <c r="D78" s="72">
        <f>Москакасы!U57</f>
        <v>0</v>
      </c>
      <c r="E78" s="72">
        <f>Юськасы!V55</f>
        <v>986.6</v>
      </c>
      <c r="F78" s="72">
        <f>Большесунд!W57</f>
        <v>0</v>
      </c>
      <c r="G78" s="72" t="e">
        <f>Оринино!#REF!</f>
        <v>#REF!</v>
      </c>
      <c r="H78" s="72">
        <f>Хорной!X55+Чуманкасы!X55</f>
        <v>1175.1</v>
      </c>
    </row>
    <row r="79" spans="2:8" ht="12.75">
      <c r="B79" s="73" t="s">
        <v>324</v>
      </c>
      <c r="C79" s="80">
        <v>899.8</v>
      </c>
      <c r="D79" s="80">
        <v>899.8</v>
      </c>
      <c r="E79" s="80">
        <v>986.6</v>
      </c>
      <c r="F79" s="80">
        <v>1045.8</v>
      </c>
      <c r="G79" s="80">
        <v>1108.5</v>
      </c>
      <c r="H79" s="80">
        <v>1175.1</v>
      </c>
    </row>
    <row r="80" spans="2:8" ht="12.75">
      <c r="B80" s="73" t="s">
        <v>325</v>
      </c>
      <c r="C80" s="72">
        <f aca="true" t="shared" si="15" ref="C80:H80">C79-C78</f>
        <v>899.8</v>
      </c>
      <c r="D80" s="72">
        <f t="shared" si="15"/>
        <v>899.8</v>
      </c>
      <c r="E80" s="72">
        <f t="shared" si="15"/>
        <v>0</v>
      </c>
      <c r="F80" s="72">
        <f t="shared" si="15"/>
        <v>1045.8</v>
      </c>
      <c r="G80" s="72" t="e">
        <f t="shared" si="15"/>
        <v>#REF!</v>
      </c>
      <c r="H80" s="72">
        <f t="shared" si="15"/>
        <v>0</v>
      </c>
    </row>
    <row r="81" spans="2:8" ht="12.75">
      <c r="B81" s="73"/>
      <c r="C81" s="72"/>
      <c r="D81" s="72"/>
      <c r="E81" s="72"/>
      <c r="F81" s="72"/>
      <c r="G81" s="72"/>
      <c r="H81" s="72"/>
    </row>
    <row r="82" spans="2:8" ht="12.75">
      <c r="B82" s="74" t="s">
        <v>334</v>
      </c>
      <c r="C82" s="72" t="s">
        <v>321</v>
      </c>
      <c r="D82" s="72" t="s">
        <v>322</v>
      </c>
      <c r="E82" s="72">
        <v>2009</v>
      </c>
      <c r="F82" s="72">
        <v>2010</v>
      </c>
      <c r="G82" s="72">
        <v>2011</v>
      </c>
      <c r="H82" s="72">
        <v>2012</v>
      </c>
    </row>
    <row r="83" spans="2:8" ht="12.75">
      <c r="B83" s="73" t="s">
        <v>323</v>
      </c>
      <c r="C83" s="72">
        <f>Александровск!T58+Юськасы!T57</f>
        <v>175.09</v>
      </c>
      <c r="D83" s="72">
        <f>Александровск!U58+Юськасы!U57</f>
        <v>163.96913999999998</v>
      </c>
      <c r="E83" s="72">
        <f>Александровск!V58+Юськасы!V57</f>
        <v>197.5</v>
      </c>
      <c r="F83" s="72">
        <f>Александровск!W58+Юськасы!W57</f>
        <v>198.4</v>
      </c>
      <c r="G83" s="72" t="e">
        <f>Александровск!X58+Юськасы!#REF!</f>
        <v>#REF!</v>
      </c>
      <c r="H83" s="72" t="e">
        <f>Александровск!Y58+Юськасы!X57</f>
        <v>#REF!</v>
      </c>
    </row>
    <row r="84" spans="2:8" ht="12.75">
      <c r="B84" s="73" t="s">
        <v>324</v>
      </c>
      <c r="C84" s="80">
        <v>174.7</v>
      </c>
      <c r="D84" s="80">
        <v>164.1</v>
      </c>
      <c r="E84" s="80">
        <v>220.3</v>
      </c>
      <c r="F84" s="80">
        <v>197.8</v>
      </c>
      <c r="G84" s="80">
        <v>208</v>
      </c>
      <c r="H84" s="80">
        <v>220.5</v>
      </c>
    </row>
    <row r="85" spans="2:8" ht="12.75">
      <c r="B85" s="73" t="s">
        <v>325</v>
      </c>
      <c r="C85" s="72">
        <f>C84-C83</f>
        <v>-0.3900000000000148</v>
      </c>
      <c r="D85" s="72">
        <f>D84-D83</f>
        <v>0.13086000000001263</v>
      </c>
      <c r="E85" s="72">
        <f>E84-E83</f>
        <v>22.80000000000001</v>
      </c>
      <c r="F85" s="72">
        <f>F84-F83</f>
        <v>-0.5999999999999943</v>
      </c>
      <c r="G85" s="72" t="e">
        <f>G84-G83</f>
        <v>#REF!</v>
      </c>
      <c r="H85" s="72" t="e">
        <f>G84-H83</f>
        <v>#REF!</v>
      </c>
    </row>
    <row r="86" spans="2:8" ht="12.75">
      <c r="B86" s="73"/>
      <c r="C86" s="72"/>
      <c r="D86" s="72"/>
      <c r="E86" s="72"/>
      <c r="F86" s="72"/>
      <c r="G86" s="72"/>
      <c r="H86" s="72"/>
    </row>
    <row r="87" spans="2:8" ht="12.75">
      <c r="B87" s="74" t="s">
        <v>333</v>
      </c>
      <c r="C87" s="72" t="s">
        <v>321</v>
      </c>
      <c r="D87" s="72" t="s">
        <v>322</v>
      </c>
      <c r="E87" s="72">
        <v>2009</v>
      </c>
      <c r="F87" s="72">
        <v>2010</v>
      </c>
      <c r="G87" s="72">
        <v>2011</v>
      </c>
      <c r="H87" s="72">
        <v>2012</v>
      </c>
    </row>
    <row r="88" spans="2:8" ht="12.75">
      <c r="B88" s="73" t="s">
        <v>323</v>
      </c>
      <c r="C88" s="72">
        <f aca="true" t="shared" si="16" ref="C88:H89">C8+C13+C18+C23+C28+C33+C38+C43+C48+C53+C58+C63+C68+C73+C78+C83</f>
        <v>80756.00859999999</v>
      </c>
      <c r="D88" s="72">
        <f t="shared" si="16"/>
        <v>77251.19154</v>
      </c>
      <c r="E88" s="72">
        <f t="shared" si="16"/>
        <v>61662.827999999994</v>
      </c>
      <c r="F88" s="72">
        <f t="shared" si="16"/>
        <v>67916.22359999998</v>
      </c>
      <c r="G88" s="72" t="e">
        <f t="shared" si="16"/>
        <v>#REF!</v>
      </c>
      <c r="H88" s="72" t="e">
        <f t="shared" si="16"/>
        <v>#REF!</v>
      </c>
    </row>
    <row r="89" spans="2:8" ht="12.75">
      <c r="B89" s="73" t="s">
        <v>324</v>
      </c>
      <c r="C89" s="72">
        <f t="shared" si="16"/>
        <v>71908.1</v>
      </c>
      <c r="D89" s="72">
        <f t="shared" si="16"/>
        <v>68986.90000000001</v>
      </c>
      <c r="E89" s="72">
        <f t="shared" si="16"/>
        <v>71642.20000000001</v>
      </c>
      <c r="F89" s="72">
        <f t="shared" si="16"/>
        <v>77502.2</v>
      </c>
      <c r="G89" s="72">
        <f t="shared" si="16"/>
        <v>80077.7</v>
      </c>
      <c r="H89" s="72">
        <f t="shared" si="16"/>
        <v>85171.60000000002</v>
      </c>
    </row>
    <row r="90" spans="2:8" ht="12.75">
      <c r="B90" s="73" t="s">
        <v>325</v>
      </c>
      <c r="C90" s="72">
        <f aca="true" t="shared" si="17" ref="C90:H90">C89-C88</f>
        <v>-8847.90859999998</v>
      </c>
      <c r="D90" s="72">
        <f t="shared" si="17"/>
        <v>-8264.291539999991</v>
      </c>
      <c r="E90" s="72">
        <f t="shared" si="17"/>
        <v>9979.372000000018</v>
      </c>
      <c r="F90" s="72">
        <f t="shared" si="17"/>
        <v>9585.976400000014</v>
      </c>
      <c r="G90" s="72" t="e">
        <f t="shared" si="17"/>
        <v>#REF!</v>
      </c>
      <c r="H90" s="72" t="e">
        <f t="shared" si="17"/>
        <v>#REF!</v>
      </c>
    </row>
  </sheetData>
  <sheetProtection/>
  <printOptions horizontalCentered="1"/>
  <pageMargins left="0.5118110236220472" right="0.7086614173228347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90" zoomScaleSheetLayoutView="90" zoomScalePageLayoutView="0" workbookViewId="0" topLeftCell="A1">
      <pane xSplit="6" ySplit="6" topLeftCell="M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T61" sqref="T61:X61"/>
    </sheetView>
  </sheetViews>
  <sheetFormatPr defaultColWidth="9.00390625" defaultRowHeight="12.75"/>
  <cols>
    <col min="1" max="1" width="8.625" style="41" customWidth="1"/>
    <col min="2" max="2" width="34.1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2.875" style="41" hidden="1" customWidth="1"/>
    <col min="15" max="15" width="22.625" style="41" customWidth="1"/>
    <col min="16" max="16" width="5.875" style="41" customWidth="1"/>
    <col min="17" max="17" width="11.375" style="41" customWidth="1"/>
    <col min="18" max="18" width="9.125" style="41" hidden="1" customWidth="1"/>
    <col min="19" max="19" width="1.00390625" style="41" hidden="1" customWidth="1"/>
    <col min="20" max="20" width="9.125" style="41" customWidth="1"/>
    <col min="21" max="21" width="10.00390625" style="41" customWidth="1"/>
    <col min="22" max="22" width="9.625" style="41" customWidth="1"/>
    <col min="23" max="23" width="9.875" style="41" customWidth="1"/>
    <col min="24" max="24" width="9.125" style="41" customWidth="1"/>
    <col min="25" max="25" width="7.75390625" style="41" customWidth="1"/>
  </cols>
  <sheetData>
    <row r="1" spans="1:25" ht="19.5" customHeight="1">
      <c r="A1" s="1"/>
      <c r="B1" s="1"/>
      <c r="C1" s="1"/>
      <c r="D1" s="2"/>
      <c r="E1" s="1"/>
      <c r="F1" s="1"/>
      <c r="G1" s="8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13" t="s">
        <v>229</v>
      </c>
      <c r="Y1" s="113"/>
    </row>
    <row r="2" spans="1:25" ht="12.75" customHeight="1">
      <c r="A2" s="114" t="s">
        <v>236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90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2"/>
      <c r="U7" s="92"/>
      <c r="V7" s="95"/>
      <c r="W7" s="95"/>
      <c r="X7" s="92"/>
      <c r="Y7" s="92"/>
      <c r="Z7" s="96"/>
    </row>
    <row r="8" spans="1:26" ht="56.2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2"/>
      <c r="U8" s="92"/>
      <c r="V8" s="95"/>
      <c r="W8" s="95"/>
      <c r="X8" s="92"/>
      <c r="Y8" s="92"/>
      <c r="Z8" s="96"/>
    </row>
    <row r="9" spans="1:26" ht="45" customHeight="1">
      <c r="A9" s="123" t="s">
        <v>40</v>
      </c>
      <c r="B9" s="121" t="s">
        <v>41</v>
      </c>
      <c r="C9" s="121" t="s">
        <v>42</v>
      </c>
      <c r="D9" s="134" t="s">
        <v>245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345</v>
      </c>
      <c r="P9" s="14"/>
      <c r="Q9" s="88" t="s">
        <v>338</v>
      </c>
      <c r="R9" s="9"/>
      <c r="S9" s="9"/>
      <c r="T9" s="92">
        <v>1116.4</v>
      </c>
      <c r="U9" s="92">
        <v>1109.6</v>
      </c>
      <c r="V9" s="65">
        <v>885.9</v>
      </c>
      <c r="W9" s="95">
        <v>939.9</v>
      </c>
      <c r="X9" s="92">
        <v>997.26</v>
      </c>
      <c r="Y9" s="92"/>
      <c r="Z9" s="96"/>
    </row>
    <row r="10" spans="1:26" ht="45" customHeight="1">
      <c r="A10" s="136"/>
      <c r="B10" s="135"/>
      <c r="C10" s="135"/>
      <c r="D10" s="134" t="s">
        <v>257</v>
      </c>
      <c r="E10" s="9"/>
      <c r="F10" s="9"/>
      <c r="G10" s="24" t="s">
        <v>44</v>
      </c>
      <c r="H10" s="17" t="s">
        <v>45</v>
      </c>
      <c r="I10" s="18" t="s">
        <v>336</v>
      </c>
      <c r="J10" s="14"/>
      <c r="K10" s="19" t="s">
        <v>47</v>
      </c>
      <c r="L10" s="18" t="s">
        <v>48</v>
      </c>
      <c r="M10" s="18" t="s">
        <v>46</v>
      </c>
      <c r="N10" s="14"/>
      <c r="O10" s="87" t="s">
        <v>345</v>
      </c>
      <c r="P10" s="14"/>
      <c r="Q10" s="88" t="s">
        <v>338</v>
      </c>
      <c r="R10" s="9"/>
      <c r="S10" s="9"/>
      <c r="T10" s="92"/>
      <c r="U10" s="92"/>
      <c r="V10" s="65">
        <v>93.2</v>
      </c>
      <c r="W10" s="95"/>
      <c r="X10" s="92"/>
      <c r="Y10" s="92"/>
      <c r="Z10" s="96"/>
    </row>
    <row r="11" spans="1:26" ht="45" customHeight="1">
      <c r="A11" s="124"/>
      <c r="B11" s="122"/>
      <c r="C11" s="122"/>
      <c r="D11" s="134" t="s">
        <v>378</v>
      </c>
      <c r="E11" s="9"/>
      <c r="F11" s="9"/>
      <c r="G11" s="24" t="s">
        <v>44</v>
      </c>
      <c r="H11" s="17" t="s">
        <v>45</v>
      </c>
      <c r="I11" s="18" t="s">
        <v>336</v>
      </c>
      <c r="J11" s="14"/>
      <c r="K11" s="19" t="s">
        <v>47</v>
      </c>
      <c r="L11" s="18" t="s">
        <v>48</v>
      </c>
      <c r="M11" s="18" t="s">
        <v>46</v>
      </c>
      <c r="N11" s="14"/>
      <c r="O11" s="87" t="s">
        <v>345</v>
      </c>
      <c r="P11" s="14"/>
      <c r="Q11" s="88" t="s">
        <v>338</v>
      </c>
      <c r="R11" s="9"/>
      <c r="S11" s="9"/>
      <c r="T11" s="65">
        <v>15</v>
      </c>
      <c r="U11" s="65">
        <v>0</v>
      </c>
      <c r="V11" s="65">
        <v>15</v>
      </c>
      <c r="W11" s="65">
        <v>15</v>
      </c>
      <c r="X11" s="65">
        <v>15</v>
      </c>
      <c r="Y11" s="92"/>
      <c r="Z11" s="96"/>
    </row>
    <row r="12" spans="1:26" ht="24" customHeight="1">
      <c r="A12" s="5" t="s">
        <v>49</v>
      </c>
      <c r="B12" s="15" t="s">
        <v>50</v>
      </c>
      <c r="C12" s="16" t="s">
        <v>51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2"/>
      <c r="U12" s="92"/>
      <c r="V12" s="95"/>
      <c r="W12" s="95"/>
      <c r="X12" s="92"/>
      <c r="Y12" s="92"/>
      <c r="Z12" s="96"/>
    </row>
    <row r="13" spans="1:26" ht="74.25" customHeight="1">
      <c r="A13" s="5" t="s">
        <v>52</v>
      </c>
      <c r="B13" s="15" t="s">
        <v>53</v>
      </c>
      <c r="C13" s="16" t="s">
        <v>54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2"/>
      <c r="U13" s="92"/>
      <c r="V13" s="95"/>
      <c r="W13" s="95"/>
      <c r="X13" s="92"/>
      <c r="Y13" s="92"/>
      <c r="Z13" s="96"/>
    </row>
    <row r="14" spans="1:26" ht="81.75" customHeight="1">
      <c r="A14" s="5" t="s">
        <v>55</v>
      </c>
      <c r="B14" s="15" t="s">
        <v>56</v>
      </c>
      <c r="C14" s="16" t="s">
        <v>57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2"/>
      <c r="U14" s="92"/>
      <c r="V14" s="95"/>
      <c r="W14" s="95"/>
      <c r="X14" s="92"/>
      <c r="Y14" s="92"/>
      <c r="Z14" s="96"/>
    </row>
    <row r="15" spans="1:26" ht="86.25" customHeight="1">
      <c r="A15" s="5" t="s">
        <v>58</v>
      </c>
      <c r="B15" s="15" t="s">
        <v>59</v>
      </c>
      <c r="C15" s="16" t="s">
        <v>60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2"/>
      <c r="U15" s="92"/>
      <c r="V15" s="95"/>
      <c r="W15" s="95"/>
      <c r="X15" s="92"/>
      <c r="Y15" s="92"/>
      <c r="Z15" s="96"/>
    </row>
    <row r="16" spans="1:26" ht="63">
      <c r="A16" s="5" t="s">
        <v>61</v>
      </c>
      <c r="B16" s="15" t="s">
        <v>62</v>
      </c>
      <c r="C16" s="16" t="s">
        <v>63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2"/>
      <c r="U16" s="92"/>
      <c r="V16" s="95"/>
      <c r="W16" s="95"/>
      <c r="X16" s="92"/>
      <c r="Y16" s="92"/>
      <c r="Z16" s="96"/>
    </row>
    <row r="17" spans="1:26" ht="72" customHeight="1">
      <c r="A17" s="5" t="s">
        <v>64</v>
      </c>
      <c r="B17" s="15" t="s">
        <v>65</v>
      </c>
      <c r="C17" s="16" t="s">
        <v>66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2"/>
      <c r="U17" s="92"/>
      <c r="V17" s="95"/>
      <c r="W17" s="95"/>
      <c r="X17" s="92"/>
      <c r="Y17" s="92"/>
      <c r="Z17" s="96"/>
    </row>
    <row r="18" spans="1:26" ht="30" customHeight="1">
      <c r="A18" s="5" t="s">
        <v>67</v>
      </c>
      <c r="B18" s="15" t="s">
        <v>68</v>
      </c>
      <c r="C18" s="16" t="s">
        <v>69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2"/>
      <c r="U18" s="92"/>
      <c r="V18" s="95"/>
      <c r="W18" s="95"/>
      <c r="X18" s="92"/>
      <c r="Y18" s="92"/>
      <c r="Z18" s="96"/>
    </row>
    <row r="19" spans="1:26" ht="22.5" customHeight="1">
      <c r="A19" s="5" t="s">
        <v>70</v>
      </c>
      <c r="B19" s="15" t="s">
        <v>71</v>
      </c>
      <c r="C19" s="16" t="s">
        <v>72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92"/>
      <c r="U19" s="92"/>
      <c r="V19" s="95"/>
      <c r="W19" s="95"/>
      <c r="X19" s="92"/>
      <c r="Y19" s="92"/>
      <c r="Z19" s="96"/>
    </row>
    <row r="20" spans="1:26" ht="33.75" customHeight="1">
      <c r="A20" s="5" t="s">
        <v>73</v>
      </c>
      <c r="B20" s="15" t="s">
        <v>74</v>
      </c>
      <c r="C20" s="16" t="s">
        <v>75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92"/>
      <c r="U20" s="92"/>
      <c r="V20" s="95"/>
      <c r="W20" s="95"/>
      <c r="X20" s="92"/>
      <c r="Y20" s="92"/>
      <c r="Z20" s="96"/>
    </row>
    <row r="21" spans="1:26" ht="47.25" customHeight="1">
      <c r="A21" s="5" t="s">
        <v>76</v>
      </c>
      <c r="B21" s="15" t="s">
        <v>77</v>
      </c>
      <c r="C21" s="16" t="s">
        <v>78</v>
      </c>
      <c r="D21" s="8" t="s">
        <v>79</v>
      </c>
      <c r="E21" s="9"/>
      <c r="F21" s="9"/>
      <c r="G21" s="24" t="s">
        <v>44</v>
      </c>
      <c r="H21" s="17" t="s">
        <v>80</v>
      </c>
      <c r="I21" s="18" t="s">
        <v>81</v>
      </c>
      <c r="J21" s="14"/>
      <c r="K21" s="19" t="s">
        <v>47</v>
      </c>
      <c r="L21" s="18" t="s">
        <v>82</v>
      </c>
      <c r="M21" s="18" t="s">
        <v>46</v>
      </c>
      <c r="N21" s="14"/>
      <c r="O21" s="87" t="s">
        <v>345</v>
      </c>
      <c r="P21" s="14"/>
      <c r="Q21" s="20" t="s">
        <v>338</v>
      </c>
      <c r="R21" s="9"/>
      <c r="S21" s="9"/>
      <c r="T21" s="92"/>
      <c r="U21" s="92"/>
      <c r="V21" s="95">
        <v>50</v>
      </c>
      <c r="W21" s="95">
        <v>53</v>
      </c>
      <c r="X21" s="92">
        <v>56</v>
      </c>
      <c r="Y21" s="92"/>
      <c r="Z21" s="96"/>
    </row>
    <row r="22" spans="1:26" ht="71.25" customHeight="1">
      <c r="A22" s="5" t="s">
        <v>83</v>
      </c>
      <c r="B22" s="15" t="s">
        <v>84</v>
      </c>
      <c r="C22" s="16" t="s">
        <v>85</v>
      </c>
      <c r="D22" s="8" t="s">
        <v>237</v>
      </c>
      <c r="E22" s="9"/>
      <c r="F22" s="9"/>
      <c r="G22" s="24" t="s">
        <v>44</v>
      </c>
      <c r="H22" s="17" t="s">
        <v>87</v>
      </c>
      <c r="I22" s="18" t="s">
        <v>81</v>
      </c>
      <c r="J22" s="14"/>
      <c r="K22" s="19" t="s">
        <v>47</v>
      </c>
      <c r="L22" s="18" t="s">
        <v>88</v>
      </c>
      <c r="M22" s="18" t="s">
        <v>46</v>
      </c>
      <c r="N22" s="14"/>
      <c r="O22" s="87" t="s">
        <v>345</v>
      </c>
      <c r="P22" s="14"/>
      <c r="Q22" s="20" t="s">
        <v>338</v>
      </c>
      <c r="R22" s="9"/>
      <c r="S22" s="9"/>
      <c r="T22" s="97">
        <v>1326.42</v>
      </c>
      <c r="U22" s="92">
        <v>1129.95</v>
      </c>
      <c r="V22" s="95">
        <v>701</v>
      </c>
      <c r="W22" s="95">
        <v>743.06</v>
      </c>
      <c r="X22" s="92">
        <v>787.65</v>
      </c>
      <c r="Y22" s="92"/>
      <c r="Z22" s="96"/>
    </row>
    <row r="23" spans="1:26" ht="84" customHeight="1">
      <c r="A23" s="5" t="s">
        <v>89</v>
      </c>
      <c r="B23" s="15" t="s">
        <v>90</v>
      </c>
      <c r="C23" s="16" t="s">
        <v>91</v>
      </c>
      <c r="D23" s="8" t="s">
        <v>92</v>
      </c>
      <c r="E23" s="9"/>
      <c r="F23" s="9"/>
      <c r="G23" s="24" t="s">
        <v>44</v>
      </c>
      <c r="H23" s="17" t="s">
        <v>93</v>
      </c>
      <c r="I23" s="18" t="s">
        <v>81</v>
      </c>
      <c r="J23" s="14"/>
      <c r="K23" s="19" t="s">
        <v>47</v>
      </c>
      <c r="L23" s="18" t="s">
        <v>94</v>
      </c>
      <c r="M23" s="18" t="s">
        <v>46</v>
      </c>
      <c r="N23" s="14"/>
      <c r="O23" s="87" t="s">
        <v>345</v>
      </c>
      <c r="P23" s="14"/>
      <c r="Q23" s="20" t="s">
        <v>338</v>
      </c>
      <c r="R23" s="9"/>
      <c r="S23" s="9"/>
      <c r="T23" s="92">
        <v>742.5</v>
      </c>
      <c r="U23" s="92">
        <v>742.5</v>
      </c>
      <c r="V23" s="95">
        <v>349</v>
      </c>
      <c r="W23" s="95">
        <v>370</v>
      </c>
      <c r="X23" s="92">
        <v>390</v>
      </c>
      <c r="Y23" s="92"/>
      <c r="Z23" s="96"/>
    </row>
    <row r="24" spans="1:26" ht="47.25" customHeight="1">
      <c r="A24" s="5" t="s">
        <v>95</v>
      </c>
      <c r="B24" s="15" t="s">
        <v>96</v>
      </c>
      <c r="C24" s="16" t="s">
        <v>97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2"/>
      <c r="U24" s="92"/>
      <c r="V24" s="95"/>
      <c r="W24" s="95"/>
      <c r="X24" s="92"/>
      <c r="Y24" s="92"/>
      <c r="Z24" s="96"/>
    </row>
    <row r="25" spans="1:26" ht="30.75" customHeight="1">
      <c r="A25" s="5" t="s">
        <v>98</v>
      </c>
      <c r="B25" s="15" t="s">
        <v>99</v>
      </c>
      <c r="C25" s="16" t="s">
        <v>100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2"/>
      <c r="U25" s="92"/>
      <c r="V25" s="95"/>
      <c r="W25" s="95"/>
      <c r="X25" s="92"/>
      <c r="Y25" s="92"/>
      <c r="Z25" s="96"/>
    </row>
    <row r="26" spans="1:26" ht="32.25" customHeight="1">
      <c r="A26" s="5" t="s">
        <v>101</v>
      </c>
      <c r="B26" s="15" t="s">
        <v>102</v>
      </c>
      <c r="C26" s="16" t="s">
        <v>103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2"/>
      <c r="U26" s="92"/>
      <c r="V26" s="95"/>
      <c r="W26" s="95"/>
      <c r="X26" s="92"/>
      <c r="Y26" s="92"/>
      <c r="Z26" s="96"/>
    </row>
    <row r="27" spans="1:26" ht="90" customHeight="1">
      <c r="A27" s="5" t="s">
        <v>104</v>
      </c>
      <c r="B27" s="15" t="s">
        <v>105</v>
      </c>
      <c r="C27" s="16" t="s">
        <v>106</v>
      </c>
      <c r="D27" s="8" t="s">
        <v>107</v>
      </c>
      <c r="E27" s="9"/>
      <c r="F27" s="9"/>
      <c r="G27" s="24" t="s">
        <v>108</v>
      </c>
      <c r="H27" s="17" t="s">
        <v>109</v>
      </c>
      <c r="I27" s="18" t="s">
        <v>81</v>
      </c>
      <c r="J27" s="14"/>
      <c r="K27" s="19" t="s">
        <v>110</v>
      </c>
      <c r="L27" s="18" t="s">
        <v>111</v>
      </c>
      <c r="M27" s="18" t="s">
        <v>112</v>
      </c>
      <c r="N27" s="14"/>
      <c r="O27" s="14"/>
      <c r="P27" s="14"/>
      <c r="Q27" s="20"/>
      <c r="R27" s="9"/>
      <c r="S27" s="9"/>
      <c r="T27" s="92">
        <v>101.8</v>
      </c>
      <c r="U27" s="92">
        <v>99.3</v>
      </c>
      <c r="V27" s="95">
        <v>152.6</v>
      </c>
      <c r="W27" s="95">
        <v>161.76</v>
      </c>
      <c r="X27" s="92">
        <v>171.46</v>
      </c>
      <c r="Y27" s="92"/>
      <c r="Z27" s="96"/>
    </row>
    <row r="28" spans="1:26" ht="31.5" customHeight="1">
      <c r="A28" s="5" t="s">
        <v>113</v>
      </c>
      <c r="B28" s="15" t="s">
        <v>114</v>
      </c>
      <c r="C28" s="16" t="s">
        <v>115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92"/>
      <c r="U28" s="92"/>
      <c r="V28" s="95"/>
      <c r="W28" s="95"/>
      <c r="X28" s="92"/>
      <c r="Y28" s="92"/>
      <c r="Z28" s="96"/>
    </row>
    <row r="29" spans="1:26" ht="90" customHeight="1">
      <c r="A29" s="5" t="s">
        <v>116</v>
      </c>
      <c r="B29" s="15" t="s">
        <v>117</v>
      </c>
      <c r="C29" s="16" t="s">
        <v>118</v>
      </c>
      <c r="D29" s="8" t="s">
        <v>119</v>
      </c>
      <c r="E29" s="9"/>
      <c r="F29" s="9"/>
      <c r="G29" s="24" t="s">
        <v>44</v>
      </c>
      <c r="H29" s="17" t="s">
        <v>120</v>
      </c>
      <c r="I29" s="18" t="s">
        <v>81</v>
      </c>
      <c r="J29" s="14"/>
      <c r="K29" s="19" t="s">
        <v>121</v>
      </c>
      <c r="L29" s="18" t="s">
        <v>122</v>
      </c>
      <c r="M29" s="18" t="s">
        <v>123</v>
      </c>
      <c r="N29" s="14"/>
      <c r="O29" s="87" t="s">
        <v>345</v>
      </c>
      <c r="P29" s="14"/>
      <c r="Q29" s="20" t="s">
        <v>338</v>
      </c>
      <c r="R29" s="9"/>
      <c r="S29" s="9"/>
      <c r="T29" s="92">
        <v>605.5</v>
      </c>
      <c r="U29" s="92">
        <v>586.20152</v>
      </c>
      <c r="V29" s="95">
        <v>538</v>
      </c>
      <c r="W29" s="95">
        <v>570.02</v>
      </c>
      <c r="X29" s="92">
        <v>604.5</v>
      </c>
      <c r="Y29" s="92"/>
      <c r="Z29" s="96"/>
    </row>
    <row r="30" spans="1:26" ht="45" customHeight="1">
      <c r="A30" s="5" t="s">
        <v>124</v>
      </c>
      <c r="B30" s="15" t="s">
        <v>125</v>
      </c>
      <c r="C30" s="16" t="s">
        <v>126</v>
      </c>
      <c r="D30" s="8" t="s">
        <v>119</v>
      </c>
      <c r="E30" s="9"/>
      <c r="F30" s="9"/>
      <c r="G30" s="24" t="s">
        <v>44</v>
      </c>
      <c r="H30" s="17" t="s">
        <v>127</v>
      </c>
      <c r="I30" s="18" t="s">
        <v>81</v>
      </c>
      <c r="J30" s="14"/>
      <c r="K30" s="19" t="s">
        <v>47</v>
      </c>
      <c r="L30" s="18" t="s">
        <v>128</v>
      </c>
      <c r="M30" s="18" t="s">
        <v>46</v>
      </c>
      <c r="N30" s="14"/>
      <c r="O30" s="87" t="s">
        <v>345</v>
      </c>
      <c r="P30" s="14"/>
      <c r="Q30" s="20" t="s">
        <v>338</v>
      </c>
      <c r="R30" s="9"/>
      <c r="S30" s="9"/>
      <c r="T30" s="92">
        <v>838.566</v>
      </c>
      <c r="U30" s="92">
        <v>790.2852</v>
      </c>
      <c r="V30" s="95">
        <v>880.7</v>
      </c>
      <c r="W30" s="95">
        <v>922.73</v>
      </c>
      <c r="X30" s="92">
        <v>978.09</v>
      </c>
      <c r="Y30" s="92"/>
      <c r="Z30" s="96"/>
    </row>
    <row r="31" spans="1:26" ht="76.5" customHeight="1">
      <c r="A31" s="5" t="s">
        <v>129</v>
      </c>
      <c r="B31" s="15" t="s">
        <v>130</v>
      </c>
      <c r="C31" s="16" t="s">
        <v>131</v>
      </c>
      <c r="D31" s="8" t="s">
        <v>119</v>
      </c>
      <c r="E31" s="9"/>
      <c r="F31" s="9"/>
      <c r="G31" s="24" t="s">
        <v>44</v>
      </c>
      <c r="H31" s="17" t="s">
        <v>132</v>
      </c>
      <c r="I31" s="18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14"/>
      <c r="P31" s="14"/>
      <c r="Q31" s="20"/>
      <c r="R31" s="9"/>
      <c r="S31" s="9"/>
      <c r="T31" s="92">
        <v>0</v>
      </c>
      <c r="U31" s="92"/>
      <c r="V31" s="95">
        <v>0</v>
      </c>
      <c r="W31" s="95">
        <v>0</v>
      </c>
      <c r="X31" s="92">
        <v>0</v>
      </c>
      <c r="Y31" s="92"/>
      <c r="Z31" s="96"/>
    </row>
    <row r="32" spans="1:26" ht="52.5" customHeight="1">
      <c r="A32" s="5" t="s">
        <v>134</v>
      </c>
      <c r="B32" s="15" t="s">
        <v>135</v>
      </c>
      <c r="C32" s="16" t="s">
        <v>136</v>
      </c>
      <c r="D32" s="8" t="s">
        <v>119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7" t="s">
        <v>345</v>
      </c>
      <c r="P32" s="14"/>
      <c r="Q32" s="20" t="s">
        <v>338</v>
      </c>
      <c r="R32" s="9"/>
      <c r="S32" s="9"/>
      <c r="T32" s="92">
        <v>448</v>
      </c>
      <c r="U32" s="92">
        <v>440.8</v>
      </c>
      <c r="V32" s="95">
        <v>456.3</v>
      </c>
      <c r="W32" s="95">
        <v>483.68</v>
      </c>
      <c r="X32" s="92">
        <v>512.7</v>
      </c>
      <c r="Y32" s="92"/>
      <c r="Z32" s="96"/>
    </row>
    <row r="33" spans="1:26" ht="63.75" customHeight="1">
      <c r="A33" s="5" t="s">
        <v>137</v>
      </c>
      <c r="B33" s="15" t="s">
        <v>138</v>
      </c>
      <c r="C33" s="16" t="s">
        <v>139</v>
      </c>
      <c r="D33" s="8" t="s">
        <v>140</v>
      </c>
      <c r="E33" s="9"/>
      <c r="F33" s="9"/>
      <c r="G33" s="110" t="s">
        <v>44</v>
      </c>
      <c r="H33" s="111" t="s">
        <v>141</v>
      </c>
      <c r="I33" s="112" t="s">
        <v>81</v>
      </c>
      <c r="J33" s="14"/>
      <c r="K33" s="19" t="s">
        <v>47</v>
      </c>
      <c r="L33" s="18" t="s">
        <v>133</v>
      </c>
      <c r="M33" s="18" t="s">
        <v>46</v>
      </c>
      <c r="N33" s="14"/>
      <c r="O33" s="87" t="s">
        <v>345</v>
      </c>
      <c r="P33" s="14"/>
      <c r="Q33" s="20" t="s">
        <v>338</v>
      </c>
      <c r="R33" s="9"/>
      <c r="S33" s="9"/>
      <c r="T33" s="92">
        <v>19</v>
      </c>
      <c r="U33" s="92">
        <v>18.956</v>
      </c>
      <c r="V33" s="95">
        <v>19</v>
      </c>
      <c r="W33" s="95">
        <v>20.5</v>
      </c>
      <c r="X33" s="92">
        <v>22</v>
      </c>
      <c r="Y33" s="92"/>
      <c r="Z33" s="96"/>
    </row>
    <row r="34" spans="1:26" ht="48.75" customHeight="1">
      <c r="A34" s="5" t="s">
        <v>142</v>
      </c>
      <c r="B34" s="15" t="s">
        <v>143</v>
      </c>
      <c r="C34" s="16" t="s">
        <v>144</v>
      </c>
      <c r="D34" s="8"/>
      <c r="E34" s="9"/>
      <c r="F34" s="9"/>
      <c r="G34" s="110"/>
      <c r="H34" s="111"/>
      <c r="I34" s="112"/>
      <c r="J34" s="14"/>
      <c r="K34" s="19" t="s">
        <v>145</v>
      </c>
      <c r="L34" s="18" t="s">
        <v>146</v>
      </c>
      <c r="M34" s="18" t="s">
        <v>147</v>
      </c>
      <c r="N34" s="14"/>
      <c r="O34" s="14"/>
      <c r="P34" s="14"/>
      <c r="Q34" s="14"/>
      <c r="R34" s="9"/>
      <c r="S34" s="9"/>
      <c r="T34" s="92"/>
      <c r="U34" s="92"/>
      <c r="V34" s="95"/>
      <c r="W34" s="95"/>
      <c r="X34" s="92"/>
      <c r="Y34" s="92"/>
      <c r="Z34" s="96"/>
    </row>
    <row r="35" spans="1:26" ht="30" customHeight="1">
      <c r="A35" s="5" t="s">
        <v>148</v>
      </c>
      <c r="B35" s="15" t="s">
        <v>149</v>
      </c>
      <c r="C35" s="16" t="s">
        <v>150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2"/>
      <c r="U35" s="92"/>
      <c r="V35" s="95"/>
      <c r="W35" s="95"/>
      <c r="X35" s="92"/>
      <c r="Y35" s="92"/>
      <c r="Z35" s="96"/>
    </row>
    <row r="36" spans="1:26" ht="18.75" customHeight="1">
      <c r="A36" s="5" t="s">
        <v>151</v>
      </c>
      <c r="B36" s="15" t="s">
        <v>152</v>
      </c>
      <c r="C36" s="16" t="s">
        <v>153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92"/>
      <c r="U36" s="92"/>
      <c r="V36" s="95"/>
      <c r="W36" s="95"/>
      <c r="X36" s="92"/>
      <c r="Y36" s="92"/>
      <c r="Z36" s="96"/>
    </row>
    <row r="37" spans="1:26" ht="21">
      <c r="A37" s="5" t="s">
        <v>154</v>
      </c>
      <c r="B37" s="15" t="s">
        <v>155</v>
      </c>
      <c r="C37" s="16" t="s">
        <v>156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92"/>
      <c r="U37" s="92"/>
      <c r="V37" s="95"/>
      <c r="W37" s="95"/>
      <c r="X37" s="92"/>
      <c r="Y37" s="92"/>
      <c r="Z37" s="96"/>
    </row>
    <row r="38" spans="1:26" ht="70.5" customHeight="1">
      <c r="A38" s="5" t="s">
        <v>157</v>
      </c>
      <c r="B38" s="15" t="s">
        <v>158</v>
      </c>
      <c r="C38" s="16" t="s">
        <v>159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345</v>
      </c>
      <c r="P38" s="14"/>
      <c r="Q38" s="20" t="s">
        <v>338</v>
      </c>
      <c r="R38" s="9"/>
      <c r="S38" s="9"/>
      <c r="T38" s="92">
        <v>491.3</v>
      </c>
      <c r="U38" s="92">
        <v>485.65661</v>
      </c>
      <c r="V38" s="95">
        <v>332.62</v>
      </c>
      <c r="W38" s="95">
        <v>308.46</v>
      </c>
      <c r="X38" s="92">
        <v>326.97</v>
      </c>
      <c r="Y38" s="92"/>
      <c r="Z38" s="96"/>
    </row>
    <row r="39" spans="1:26" ht="73.5" customHeight="1">
      <c r="A39" s="5" t="s">
        <v>163</v>
      </c>
      <c r="B39" s="15" t="s">
        <v>164</v>
      </c>
      <c r="C39" s="16" t="s">
        <v>165</v>
      </c>
      <c r="D39" s="8" t="s">
        <v>238</v>
      </c>
      <c r="E39" s="9"/>
      <c r="F39" s="9"/>
      <c r="G39" s="24" t="s">
        <v>44</v>
      </c>
      <c r="H39" s="17" t="s">
        <v>161</v>
      </c>
      <c r="I39" s="18" t="s">
        <v>81</v>
      </c>
      <c r="J39" s="14"/>
      <c r="K39" s="19" t="s">
        <v>47</v>
      </c>
      <c r="L39" s="18" t="s">
        <v>162</v>
      </c>
      <c r="M39" s="18" t="s">
        <v>46</v>
      </c>
      <c r="N39" s="14"/>
      <c r="O39" s="87" t="s">
        <v>345</v>
      </c>
      <c r="P39" s="14"/>
      <c r="Q39" s="20" t="s">
        <v>338</v>
      </c>
      <c r="R39" s="9"/>
      <c r="S39" s="9"/>
      <c r="T39" s="97">
        <v>231.8</v>
      </c>
      <c r="U39" s="92">
        <v>229.46566</v>
      </c>
      <c r="V39" s="98">
        <v>33</v>
      </c>
      <c r="W39" s="97">
        <v>30</v>
      </c>
      <c r="X39" s="92">
        <v>40</v>
      </c>
      <c r="Y39" s="92"/>
      <c r="Z39" s="96"/>
    </row>
    <row r="40" spans="1:26" ht="75" customHeight="1">
      <c r="A40" s="5" t="s">
        <v>166</v>
      </c>
      <c r="B40" s="15" t="s">
        <v>167</v>
      </c>
      <c r="C40" s="16" t="s">
        <v>168</v>
      </c>
      <c r="D40" s="8" t="s">
        <v>160</v>
      </c>
      <c r="E40" s="9"/>
      <c r="F40" s="9"/>
      <c r="G40" s="24" t="s">
        <v>44</v>
      </c>
      <c r="H40" s="17" t="s">
        <v>161</v>
      </c>
      <c r="I40" s="18" t="s">
        <v>81</v>
      </c>
      <c r="J40" s="14"/>
      <c r="K40" s="19" t="s">
        <v>47</v>
      </c>
      <c r="L40" s="18" t="s">
        <v>162</v>
      </c>
      <c r="M40" s="18" t="s">
        <v>46</v>
      </c>
      <c r="N40" s="14"/>
      <c r="O40" s="87" t="s">
        <v>345</v>
      </c>
      <c r="P40" s="14"/>
      <c r="Q40" s="20" t="s">
        <v>338</v>
      </c>
      <c r="R40" s="9"/>
      <c r="S40" s="9"/>
      <c r="T40" s="92">
        <v>445</v>
      </c>
      <c r="U40" s="92">
        <v>411.653</v>
      </c>
      <c r="V40" s="95">
        <v>360</v>
      </c>
      <c r="W40" s="95">
        <v>381.6</v>
      </c>
      <c r="X40" s="92">
        <v>404.5</v>
      </c>
      <c r="Y40" s="92"/>
      <c r="Z40" s="96"/>
    </row>
    <row r="41" spans="1:26" ht="22.5" customHeight="1">
      <c r="A41" s="5" t="s">
        <v>169</v>
      </c>
      <c r="B41" s="15" t="s">
        <v>170</v>
      </c>
      <c r="C41" s="16" t="s">
        <v>171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2"/>
      <c r="U41" s="92"/>
      <c r="V41" s="95"/>
      <c r="W41" s="95"/>
      <c r="X41" s="92"/>
      <c r="Y41" s="92"/>
      <c r="Z41" s="96"/>
    </row>
    <row r="42" spans="1:26" ht="54" customHeight="1">
      <c r="A42" s="5" t="s">
        <v>172</v>
      </c>
      <c r="B42" s="15" t="s">
        <v>173</v>
      </c>
      <c r="C42" s="16" t="s">
        <v>174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2"/>
      <c r="U42" s="92"/>
      <c r="V42" s="95"/>
      <c r="W42" s="95"/>
      <c r="X42" s="92"/>
      <c r="Y42" s="92"/>
      <c r="Z42" s="96"/>
    </row>
    <row r="43" spans="1:26" ht="43.5" customHeight="1">
      <c r="A43" s="5" t="s">
        <v>175</v>
      </c>
      <c r="B43" s="15" t="s">
        <v>176</v>
      </c>
      <c r="C43" s="16" t="s">
        <v>177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2"/>
      <c r="U43" s="92"/>
      <c r="V43" s="95"/>
      <c r="W43" s="95"/>
      <c r="X43" s="92"/>
      <c r="Y43" s="92"/>
      <c r="Z43" s="96"/>
    </row>
    <row r="44" spans="1:26" ht="42.75" customHeight="1">
      <c r="A44" s="5" t="s">
        <v>178</v>
      </c>
      <c r="B44" s="15" t="s">
        <v>179</v>
      </c>
      <c r="C44" s="16" t="s">
        <v>180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2"/>
      <c r="U44" s="92"/>
      <c r="V44" s="95"/>
      <c r="W44" s="95"/>
      <c r="X44" s="92"/>
      <c r="Y44" s="92"/>
      <c r="Z44" s="96"/>
    </row>
    <row r="45" spans="1:26" ht="30.75" customHeight="1">
      <c r="A45" s="5" t="s">
        <v>181</v>
      </c>
      <c r="B45" s="15" t="s">
        <v>182</v>
      </c>
      <c r="C45" s="16" t="s">
        <v>183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2"/>
      <c r="U45" s="92"/>
      <c r="V45" s="95"/>
      <c r="W45" s="95"/>
      <c r="X45" s="92"/>
      <c r="Y45" s="92"/>
      <c r="Z45" s="96"/>
    </row>
    <row r="46" spans="1:26" ht="42" customHeight="1">
      <c r="A46" s="5" t="s">
        <v>184</v>
      </c>
      <c r="B46" s="15" t="s">
        <v>185</v>
      </c>
      <c r="C46" s="16" t="s">
        <v>186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92"/>
      <c r="U46" s="92"/>
      <c r="V46" s="95"/>
      <c r="W46" s="95"/>
      <c r="X46" s="92"/>
      <c r="Y46" s="92"/>
      <c r="Z46" s="96"/>
    </row>
    <row r="47" spans="1:26" ht="40.5" customHeight="1">
      <c r="A47" s="5" t="s">
        <v>187</v>
      </c>
      <c r="B47" s="15" t="s">
        <v>188</v>
      </c>
      <c r="C47" s="16" t="s">
        <v>189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2"/>
      <c r="U47" s="92"/>
      <c r="V47" s="95"/>
      <c r="W47" s="95"/>
      <c r="X47" s="92"/>
      <c r="Y47" s="92"/>
      <c r="Z47" s="96"/>
    </row>
    <row r="48" spans="1:26" ht="73.5" customHeight="1">
      <c r="A48" s="5" t="s">
        <v>190</v>
      </c>
      <c r="B48" s="15" t="s">
        <v>191</v>
      </c>
      <c r="C48" s="16" t="s">
        <v>192</v>
      </c>
      <c r="D48" s="8" t="s">
        <v>92</v>
      </c>
      <c r="E48" s="9"/>
      <c r="F48" s="9"/>
      <c r="G48" s="24" t="s">
        <v>44</v>
      </c>
      <c r="H48" s="17" t="s">
        <v>193</v>
      </c>
      <c r="I48" s="18" t="s">
        <v>81</v>
      </c>
      <c r="J48" s="14"/>
      <c r="K48" s="19" t="s">
        <v>47</v>
      </c>
      <c r="L48" s="18" t="s">
        <v>194</v>
      </c>
      <c r="M48" s="18" t="s">
        <v>195</v>
      </c>
      <c r="N48" s="14"/>
      <c r="O48" s="14"/>
      <c r="P48" s="14"/>
      <c r="Q48" s="20"/>
      <c r="R48" s="9"/>
      <c r="S48" s="9"/>
      <c r="T48" s="92"/>
      <c r="U48" s="92"/>
      <c r="V48" s="95"/>
      <c r="W48" s="95"/>
      <c r="X48" s="92"/>
      <c r="Y48" s="92"/>
      <c r="Z48" s="96"/>
    </row>
    <row r="49" spans="1:26" ht="32.25" customHeight="1">
      <c r="A49" s="5" t="s">
        <v>196</v>
      </c>
      <c r="B49" s="15" t="s">
        <v>197</v>
      </c>
      <c r="C49" s="16" t="s">
        <v>198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2"/>
      <c r="U49" s="92"/>
      <c r="V49" s="95"/>
      <c r="W49" s="95"/>
      <c r="X49" s="92"/>
      <c r="Y49" s="92"/>
      <c r="Z49" s="96"/>
    </row>
    <row r="50" spans="1:26" ht="63.75" customHeight="1">
      <c r="A50" s="5" t="s">
        <v>199</v>
      </c>
      <c r="B50" s="15" t="s">
        <v>200</v>
      </c>
      <c r="C50" s="16" t="s">
        <v>201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2"/>
      <c r="U50" s="92"/>
      <c r="V50" s="95"/>
      <c r="W50" s="95"/>
      <c r="X50" s="92"/>
      <c r="Y50" s="92"/>
      <c r="Z50" s="96"/>
    </row>
    <row r="51" spans="1:26" ht="22.5" customHeight="1">
      <c r="A51" s="5" t="s">
        <v>202</v>
      </c>
      <c r="B51" s="15" t="s">
        <v>203</v>
      </c>
      <c r="C51" s="16" t="s">
        <v>204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2"/>
      <c r="U51" s="92"/>
      <c r="V51" s="95"/>
      <c r="W51" s="95"/>
      <c r="X51" s="92"/>
      <c r="Y51" s="92"/>
      <c r="Z51" s="96"/>
    </row>
    <row r="52" spans="1:26" ht="32.25" customHeight="1">
      <c r="A52" s="5" t="s">
        <v>205</v>
      </c>
      <c r="B52" s="15" t="s">
        <v>206</v>
      </c>
      <c r="C52" s="16" t="s">
        <v>207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92"/>
      <c r="U52" s="92"/>
      <c r="V52" s="95"/>
      <c r="W52" s="95"/>
      <c r="X52" s="92"/>
      <c r="Y52" s="92"/>
      <c r="Z52" s="96"/>
    </row>
    <row r="53" spans="1:26" ht="66.75" customHeight="1">
      <c r="A53" s="5" t="s">
        <v>208</v>
      </c>
      <c r="B53" s="11" t="s">
        <v>209</v>
      </c>
      <c r="C53" s="12" t="s">
        <v>210</v>
      </c>
      <c r="D53" s="8" t="s">
        <v>229</v>
      </c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2" t="s">
        <v>229</v>
      </c>
      <c r="U53" s="92"/>
      <c r="V53" s="95" t="s">
        <v>229</v>
      </c>
      <c r="W53" s="95" t="s">
        <v>229</v>
      </c>
      <c r="X53" s="92"/>
      <c r="Y53" s="92"/>
      <c r="Z53" s="96"/>
    </row>
    <row r="54" spans="1:26" ht="73.5" customHeight="1">
      <c r="A54" s="43" t="s">
        <v>239</v>
      </c>
      <c r="B54" s="11" t="s">
        <v>212</v>
      </c>
      <c r="C54" s="12"/>
      <c r="D54" s="8" t="s">
        <v>240</v>
      </c>
      <c r="E54" s="9"/>
      <c r="F54" s="9"/>
      <c r="G54" s="24" t="s">
        <v>44</v>
      </c>
      <c r="H54" s="17" t="s">
        <v>93</v>
      </c>
      <c r="I54" s="18" t="s">
        <v>81</v>
      </c>
      <c r="J54" s="14"/>
      <c r="K54" s="19" t="s">
        <v>47</v>
      </c>
      <c r="L54" s="18" t="s">
        <v>94</v>
      </c>
      <c r="M54" s="18" t="s">
        <v>46</v>
      </c>
      <c r="N54" s="14"/>
      <c r="O54" s="87" t="s">
        <v>345</v>
      </c>
      <c r="P54" s="14"/>
      <c r="Q54" s="20" t="s">
        <v>338</v>
      </c>
      <c r="R54" s="9"/>
      <c r="S54" s="9"/>
      <c r="T54" s="97">
        <v>349</v>
      </c>
      <c r="U54" s="92">
        <v>349</v>
      </c>
      <c r="V54" s="95">
        <v>0</v>
      </c>
      <c r="W54" s="95">
        <v>0</v>
      </c>
      <c r="X54" s="92">
        <v>0</v>
      </c>
      <c r="Y54" s="92"/>
      <c r="Z54" s="96"/>
    </row>
    <row r="55" spans="1:26" ht="66.75" customHeight="1">
      <c r="A55" s="5" t="s">
        <v>214</v>
      </c>
      <c r="B55" s="11" t="s">
        <v>215</v>
      </c>
      <c r="C55" s="12" t="s">
        <v>216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92"/>
      <c r="U55" s="92"/>
      <c r="V55" s="95"/>
      <c r="W55" s="95"/>
      <c r="X55" s="92"/>
      <c r="Y55" s="92"/>
      <c r="Z55" s="96"/>
    </row>
    <row r="56" spans="1:26" ht="76.5" customHeight="1">
      <c r="A56" s="25" t="s">
        <v>217</v>
      </c>
      <c r="B56" s="11" t="s">
        <v>241</v>
      </c>
      <c r="C56" s="12"/>
      <c r="D56" s="8" t="s">
        <v>219</v>
      </c>
      <c r="E56" s="9"/>
      <c r="F56" s="9"/>
      <c r="G56" s="24" t="s">
        <v>44</v>
      </c>
      <c r="H56" s="17" t="s">
        <v>220</v>
      </c>
      <c r="I56" s="18" t="s">
        <v>81</v>
      </c>
      <c r="J56" s="14"/>
      <c r="K56" s="19" t="s">
        <v>47</v>
      </c>
      <c r="L56" s="18" t="s">
        <v>48</v>
      </c>
      <c r="M56" s="18" t="s">
        <v>46</v>
      </c>
      <c r="N56" s="14"/>
      <c r="O56" s="87" t="s">
        <v>345</v>
      </c>
      <c r="P56" s="14"/>
      <c r="Q56" s="20" t="s">
        <v>338</v>
      </c>
      <c r="R56" s="9"/>
      <c r="S56" s="9"/>
      <c r="T56" s="92">
        <v>110.3</v>
      </c>
      <c r="U56" s="92">
        <v>110.3</v>
      </c>
      <c r="V56" s="95">
        <v>109</v>
      </c>
      <c r="W56" s="95">
        <v>110.3</v>
      </c>
      <c r="X56" s="92">
        <v>115</v>
      </c>
      <c r="Y56" s="92"/>
      <c r="Z56" s="96"/>
    </row>
    <row r="57" spans="1:26" ht="18.75" customHeight="1">
      <c r="A57" s="25" t="s">
        <v>221</v>
      </c>
      <c r="B57" s="11" t="s">
        <v>242</v>
      </c>
      <c r="C57" s="12"/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9"/>
      <c r="P57" s="9"/>
      <c r="Q57" s="9"/>
      <c r="R57" s="9"/>
      <c r="S57" s="9"/>
      <c r="T57" s="92">
        <v>0</v>
      </c>
      <c r="U57" s="92"/>
      <c r="V57" s="95">
        <v>0</v>
      </c>
      <c r="W57" s="95">
        <v>0</v>
      </c>
      <c r="X57" s="92">
        <v>0</v>
      </c>
      <c r="Y57" s="92"/>
      <c r="Z57" s="96"/>
    </row>
    <row r="58" spans="1:26" ht="90.75" customHeight="1">
      <c r="A58" s="5" t="s">
        <v>223</v>
      </c>
      <c r="B58" s="11" t="s">
        <v>224</v>
      </c>
      <c r="C58" s="12" t="s">
        <v>225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92"/>
      <c r="U58" s="92"/>
      <c r="V58" s="95"/>
      <c r="W58" s="95"/>
      <c r="X58" s="92"/>
      <c r="Y58" s="92"/>
      <c r="Z58" s="96"/>
    </row>
    <row r="59" spans="1:26" ht="78.75">
      <c r="A59" s="25" t="s">
        <v>363</v>
      </c>
      <c r="B59" s="37" t="s">
        <v>360</v>
      </c>
      <c r="C59" s="57" t="s">
        <v>361</v>
      </c>
      <c r="D59" s="91" t="s">
        <v>362</v>
      </c>
      <c r="E59" s="28"/>
      <c r="F59" s="28"/>
      <c r="G59" s="62"/>
      <c r="H59" s="30"/>
      <c r="I59" s="30"/>
      <c r="J59" s="30"/>
      <c r="K59" s="30"/>
      <c r="L59" s="30"/>
      <c r="M59" s="30"/>
      <c r="N59" s="28"/>
      <c r="O59" s="28"/>
      <c r="P59" s="28"/>
      <c r="Q59" s="28"/>
      <c r="R59" s="28"/>
      <c r="S59" s="28"/>
      <c r="T59" s="93">
        <v>83.22087</v>
      </c>
      <c r="U59" s="93">
        <v>83.22087</v>
      </c>
      <c r="V59" s="93"/>
      <c r="W59" s="93"/>
      <c r="X59" s="93"/>
      <c r="Y59" s="93"/>
      <c r="Z59" s="96"/>
    </row>
    <row r="60" spans="1:26" ht="12.75">
      <c r="A60" s="44"/>
      <c r="B60" s="11"/>
      <c r="C60" s="12"/>
      <c r="D60" s="8"/>
      <c r="E60" s="9"/>
      <c r="F60" s="9"/>
      <c r="G60" s="37"/>
      <c r="H60" s="28"/>
      <c r="I60" s="28"/>
      <c r="J60" s="28"/>
      <c r="K60" s="28"/>
      <c r="L60" s="28"/>
      <c r="M60" s="28"/>
      <c r="N60" s="9"/>
      <c r="O60" s="9"/>
      <c r="P60" s="9"/>
      <c r="Q60" s="9"/>
      <c r="R60" s="9"/>
      <c r="S60" s="9"/>
      <c r="T60" s="92"/>
      <c r="U60" s="92"/>
      <c r="V60" s="95"/>
      <c r="W60" s="95"/>
      <c r="X60" s="92"/>
      <c r="Y60" s="92"/>
      <c r="Z60" s="96"/>
    </row>
    <row r="61" spans="1:26" ht="22.5">
      <c r="A61" s="5"/>
      <c r="B61" s="6" t="s">
        <v>228</v>
      </c>
      <c r="C61" s="7"/>
      <c r="D61" s="8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 t="s">
        <v>229</v>
      </c>
      <c r="Q61" s="33"/>
      <c r="R61" s="9"/>
      <c r="S61" s="9"/>
      <c r="T61" s="94">
        <f>SUM(T9:T58,)+T59+T60</f>
        <v>6923.806870000001</v>
      </c>
      <c r="U61" s="94">
        <f>SUM(U9:U58,)+U59+U60</f>
        <v>6586.888860000001</v>
      </c>
      <c r="V61" s="35">
        <f>SUM(V9:V58,)+V59+V60</f>
        <v>4975.32</v>
      </c>
      <c r="W61" s="94">
        <f>SUM(W9:W58,)+W59+W60</f>
        <v>5110.010000000001</v>
      </c>
      <c r="X61" s="94">
        <f>SUM(X9:X58,)+X59+X60</f>
        <v>5421.13</v>
      </c>
      <c r="Y61" s="92"/>
      <c r="Z61" s="96"/>
    </row>
    <row r="62" spans="1:25" ht="12.75" customHeight="1" hidden="1">
      <c r="A62" s="28"/>
      <c r="B62" s="37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58"/>
    </row>
    <row r="63" spans="1:25" ht="12.75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.75" customHeight="1" hidden="1">
      <c r="A64" s="28"/>
      <c r="B64" s="38"/>
      <c r="C64" s="28"/>
      <c r="D64" s="32"/>
      <c r="E64" s="28"/>
      <c r="F64" s="28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W64" s="28"/>
      <c r="X64" s="28"/>
      <c r="Y64" s="28"/>
    </row>
    <row r="65" spans="1:25" s="36" customFormat="1" ht="12.75" customHeight="1" hidden="1">
      <c r="A65" s="116"/>
      <c r="B65" s="117"/>
      <c r="C65" s="118"/>
      <c r="D65" s="45"/>
      <c r="E65" s="46"/>
      <c r="F65" s="46"/>
      <c r="G65" s="37"/>
      <c r="H65" s="28"/>
      <c r="I65" s="28"/>
      <c r="J65" s="28"/>
      <c r="K65" s="28"/>
      <c r="L65" s="28"/>
      <c r="M65" s="28"/>
      <c r="N65" s="46"/>
      <c r="O65" s="46"/>
      <c r="P65" s="46"/>
      <c r="Q65" s="39"/>
      <c r="R65" s="39"/>
      <c r="S65" s="39"/>
      <c r="T65" s="39"/>
      <c r="U65" s="39"/>
      <c r="V65" s="39"/>
      <c r="W65" s="39"/>
      <c r="X65" s="39"/>
      <c r="Y65" s="39"/>
    </row>
    <row r="66" spans="7:24" s="36" customFormat="1" ht="12.75">
      <c r="G66" s="37"/>
      <c r="H66" s="28"/>
      <c r="I66" s="28"/>
      <c r="J66" s="28"/>
      <c r="K66" s="28"/>
      <c r="L66" s="28"/>
      <c r="M66" s="28"/>
      <c r="Q66" s="42"/>
      <c r="R66" s="42"/>
      <c r="S66" s="42"/>
      <c r="T66" s="42"/>
      <c r="U66" s="42"/>
      <c r="X66" s="82"/>
    </row>
    <row r="68" spans="17:24" ht="12.75">
      <c r="Q68" s="119" t="s">
        <v>230</v>
      </c>
      <c r="R68" s="119"/>
      <c r="S68" s="119"/>
      <c r="T68" s="119"/>
      <c r="U68" s="119"/>
      <c r="V68" s="47"/>
      <c r="W68" s="47"/>
      <c r="X68" s="47" t="s">
        <v>229</v>
      </c>
    </row>
    <row r="69" spans="2:24" ht="12.75">
      <c r="B69" s="100" t="s">
        <v>243</v>
      </c>
      <c r="C69" s="100"/>
      <c r="D69" s="100"/>
      <c r="E69" s="36"/>
      <c r="F69" s="36"/>
      <c r="Q69" s="48" t="s">
        <v>233</v>
      </c>
      <c r="R69" s="48"/>
      <c r="S69" s="48"/>
      <c r="T69" s="48"/>
      <c r="U69" s="48"/>
      <c r="V69" s="47"/>
      <c r="W69" s="47"/>
      <c r="X69" s="83"/>
    </row>
    <row r="70" spans="7:13" ht="12.75">
      <c r="G70" s="85"/>
      <c r="H70" s="36"/>
      <c r="I70" s="36"/>
      <c r="J70" s="36"/>
      <c r="K70" s="36"/>
      <c r="L70" s="36"/>
      <c r="M70" s="36"/>
    </row>
    <row r="71" spans="7:13" ht="12.75">
      <c r="G71" s="85" t="s">
        <v>232</v>
      </c>
      <c r="I71" s="36"/>
      <c r="J71" s="36"/>
      <c r="K71" s="36"/>
      <c r="L71" s="36"/>
      <c r="M71" s="36"/>
    </row>
  </sheetData>
  <sheetProtection/>
  <mergeCells count="25">
    <mergeCell ref="B9:B11"/>
    <mergeCell ref="C9:C11"/>
    <mergeCell ref="A9:A11"/>
    <mergeCell ref="B69:D69"/>
    <mergeCell ref="G33:G34"/>
    <mergeCell ref="H33:H34"/>
    <mergeCell ref="I33:I34"/>
    <mergeCell ref="A65:C65"/>
    <mergeCell ref="Q68:U68"/>
    <mergeCell ref="J4:M4"/>
    <mergeCell ref="N4:Q4"/>
    <mergeCell ref="R4:R5"/>
    <mergeCell ref="S4:U4"/>
    <mergeCell ref="V4:V5"/>
    <mergeCell ref="W4:W5"/>
    <mergeCell ref="R3:Y3"/>
    <mergeCell ref="Z3:Z5"/>
    <mergeCell ref="X4:Y4"/>
    <mergeCell ref="X1:Y1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4" r:id="rId1"/>
  <rowBreaks count="2" manualBreakCount="2">
    <brk id="39" max="26" man="1"/>
    <brk id="5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SheetLayoutView="100" zoomScalePageLayoutView="0" workbookViewId="0" topLeftCell="A1">
      <pane xSplit="6" ySplit="6" topLeftCell="P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8" sqref="V8:V59"/>
    </sheetView>
  </sheetViews>
  <sheetFormatPr defaultColWidth="9.00390625" defaultRowHeight="12.75"/>
  <cols>
    <col min="1" max="1" width="6.875" style="41" customWidth="1"/>
    <col min="2" max="2" width="34.1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12890625" style="41" hidden="1" customWidth="1"/>
    <col min="15" max="15" width="20.75390625" style="41" customWidth="1"/>
    <col min="16" max="16" width="9.125" style="41" customWidth="1"/>
    <col min="17" max="17" width="10.75390625" style="41" customWidth="1"/>
    <col min="18" max="19" width="0.12890625" style="41" hidden="1" customWidth="1"/>
    <col min="20" max="21" width="9.125" style="41" customWidth="1"/>
    <col min="22" max="23" width="9.875" style="41" customWidth="1"/>
    <col min="24" max="24" width="9.625" style="41" customWidth="1"/>
    <col min="25" max="25" width="8.1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244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2">
        <f aca="true" t="shared" si="0" ref="T8:Y8">SUM(T9:T52)</f>
        <v>3831.58617</v>
      </c>
      <c r="U8" s="92">
        <f t="shared" si="0"/>
        <v>3507.06689</v>
      </c>
      <c r="V8" s="21">
        <f t="shared" si="0"/>
        <v>3417.7050000000004</v>
      </c>
      <c r="W8" s="92">
        <f t="shared" si="0"/>
        <v>3379.1799999999994</v>
      </c>
      <c r="X8" s="92">
        <f t="shared" si="0"/>
        <v>3533.147</v>
      </c>
      <c r="Y8" s="92">
        <f t="shared" si="0"/>
        <v>3746.31</v>
      </c>
      <c r="Z8" s="73"/>
    </row>
    <row r="9" spans="1:26" ht="66" customHeight="1">
      <c r="A9" s="123" t="s">
        <v>40</v>
      </c>
      <c r="B9" s="121" t="s">
        <v>41</v>
      </c>
      <c r="C9" s="121" t="s">
        <v>42</v>
      </c>
      <c r="D9" s="8" t="s">
        <v>245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346</v>
      </c>
      <c r="P9" s="14"/>
      <c r="Q9" s="88" t="s">
        <v>338</v>
      </c>
      <c r="R9" s="9"/>
      <c r="S9" s="9"/>
      <c r="T9" s="9">
        <v>856.8</v>
      </c>
      <c r="U9" s="9">
        <v>847.8</v>
      </c>
      <c r="V9" s="65">
        <v>762.705</v>
      </c>
      <c r="W9" s="10">
        <v>819.07</v>
      </c>
      <c r="X9" s="21">
        <v>820.13</v>
      </c>
      <c r="Y9" s="9">
        <v>869.33</v>
      </c>
      <c r="Z9" s="73"/>
    </row>
    <row r="10" spans="1:26" ht="66" customHeight="1">
      <c r="A10" s="136"/>
      <c r="B10" s="135"/>
      <c r="C10" s="135"/>
      <c r="D10" s="134" t="s">
        <v>257</v>
      </c>
      <c r="E10" s="9"/>
      <c r="F10" s="9"/>
      <c r="G10" s="24"/>
      <c r="H10" s="17"/>
      <c r="I10" s="18"/>
      <c r="J10" s="14"/>
      <c r="K10" s="19"/>
      <c r="L10" s="18"/>
      <c r="M10" s="18"/>
      <c r="N10" s="14"/>
      <c r="O10" s="87"/>
      <c r="P10" s="14"/>
      <c r="Q10" s="88"/>
      <c r="R10" s="9"/>
      <c r="S10" s="9"/>
      <c r="T10" s="9"/>
      <c r="U10" s="9"/>
      <c r="V10" s="65">
        <v>72.67</v>
      </c>
      <c r="W10" s="10"/>
      <c r="X10" s="21"/>
      <c r="Y10" s="9"/>
      <c r="Z10" s="73"/>
    </row>
    <row r="11" spans="1:26" ht="66" customHeight="1">
      <c r="A11" s="124"/>
      <c r="B11" s="122"/>
      <c r="C11" s="122"/>
      <c r="D11" s="134" t="s">
        <v>378</v>
      </c>
      <c r="E11" s="9"/>
      <c r="F11" s="9"/>
      <c r="G11" s="24"/>
      <c r="H11" s="17"/>
      <c r="I11" s="18"/>
      <c r="J11" s="14"/>
      <c r="K11" s="19"/>
      <c r="L11" s="18"/>
      <c r="M11" s="18"/>
      <c r="N11" s="14"/>
      <c r="O11" s="87"/>
      <c r="P11" s="14"/>
      <c r="Q11" s="88"/>
      <c r="R11" s="9"/>
      <c r="S11" s="9"/>
      <c r="T11" s="9">
        <v>10</v>
      </c>
      <c r="U11" s="9"/>
      <c r="V11" s="65">
        <v>10</v>
      </c>
      <c r="W11" s="10"/>
      <c r="X11" s="21"/>
      <c r="Y11" s="9"/>
      <c r="Z11" s="73"/>
    </row>
    <row r="12" spans="1:26" ht="24" customHeight="1">
      <c r="A12" s="5" t="s">
        <v>49</v>
      </c>
      <c r="B12" s="15" t="s">
        <v>50</v>
      </c>
      <c r="C12" s="16" t="s">
        <v>51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65"/>
      <c r="W12" s="10"/>
      <c r="X12" s="9"/>
      <c r="Y12" s="9"/>
      <c r="Z12" s="73"/>
    </row>
    <row r="13" spans="1:26" ht="73.5" customHeight="1">
      <c r="A13" s="5" t="s">
        <v>52</v>
      </c>
      <c r="B13" s="15" t="s">
        <v>53</v>
      </c>
      <c r="C13" s="16" t="s">
        <v>54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65"/>
      <c r="W13" s="10"/>
      <c r="X13" s="9"/>
      <c r="Y13" s="9"/>
      <c r="Z13" s="73"/>
    </row>
    <row r="14" spans="1:26" ht="83.25" customHeight="1">
      <c r="A14" s="5" t="s">
        <v>55</v>
      </c>
      <c r="B14" s="15" t="s">
        <v>56</v>
      </c>
      <c r="C14" s="16" t="s">
        <v>57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65"/>
      <c r="W14" s="10"/>
      <c r="X14" s="9"/>
      <c r="Y14" s="9"/>
      <c r="Z14" s="73"/>
    </row>
    <row r="15" spans="1:26" ht="82.5" customHeight="1">
      <c r="A15" s="5" t="s">
        <v>58</v>
      </c>
      <c r="B15" s="15" t="s">
        <v>59</v>
      </c>
      <c r="C15" s="16" t="s">
        <v>60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65"/>
      <c r="W15" s="10"/>
      <c r="X15" s="9"/>
      <c r="Y15" s="9"/>
      <c r="Z15" s="73"/>
    </row>
    <row r="16" spans="1:26" ht="63">
      <c r="A16" s="5" t="s">
        <v>61</v>
      </c>
      <c r="B16" s="15" t="s">
        <v>62</v>
      </c>
      <c r="C16" s="16" t="s">
        <v>63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65"/>
      <c r="W16" s="10"/>
      <c r="X16" s="9"/>
      <c r="Y16" s="9"/>
      <c r="Z16" s="73"/>
    </row>
    <row r="17" spans="1:26" ht="72" customHeight="1">
      <c r="A17" s="5" t="s">
        <v>64</v>
      </c>
      <c r="B17" s="15" t="s">
        <v>65</v>
      </c>
      <c r="C17" s="16" t="s">
        <v>66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65"/>
      <c r="W17" s="10"/>
      <c r="X17" s="9"/>
      <c r="Y17" s="9"/>
      <c r="Z17" s="73"/>
    </row>
    <row r="18" spans="1:26" ht="30.75" customHeight="1">
      <c r="A18" s="5" t="s">
        <v>67</v>
      </c>
      <c r="B18" s="15" t="s">
        <v>68</v>
      </c>
      <c r="C18" s="16" t="s">
        <v>69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65"/>
      <c r="W18" s="10"/>
      <c r="X18" s="9"/>
      <c r="Y18" s="9"/>
      <c r="Z18" s="73"/>
    </row>
    <row r="19" spans="1:26" ht="21" customHeight="1">
      <c r="A19" s="5" t="s">
        <v>70</v>
      </c>
      <c r="B19" s="15" t="s">
        <v>71</v>
      </c>
      <c r="C19" s="16" t="s">
        <v>72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9"/>
      <c r="U19" s="9"/>
      <c r="V19" s="65"/>
      <c r="W19" s="10"/>
      <c r="X19" s="9"/>
      <c r="Y19" s="9"/>
      <c r="Z19" s="73"/>
    </row>
    <row r="20" spans="1:26" ht="30.75" customHeight="1">
      <c r="A20" s="5" t="s">
        <v>73</v>
      </c>
      <c r="B20" s="15" t="s">
        <v>74</v>
      </c>
      <c r="C20" s="16" t="s">
        <v>75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9"/>
      <c r="U20" s="9"/>
      <c r="V20" s="65"/>
      <c r="W20" s="10"/>
      <c r="X20" s="9"/>
      <c r="Y20" s="9"/>
      <c r="Z20" s="73"/>
    </row>
    <row r="21" spans="1:26" ht="42" customHeight="1">
      <c r="A21" s="5" t="s">
        <v>76</v>
      </c>
      <c r="B21" s="15" t="s">
        <v>77</v>
      </c>
      <c r="C21" s="16" t="s">
        <v>78</v>
      </c>
      <c r="D21" s="134" t="s">
        <v>379</v>
      </c>
      <c r="E21" s="9"/>
      <c r="F21" s="9"/>
      <c r="G21" s="24" t="s">
        <v>44</v>
      </c>
      <c r="H21" s="17" t="s">
        <v>80</v>
      </c>
      <c r="I21" s="18" t="s">
        <v>81</v>
      </c>
      <c r="J21" s="14"/>
      <c r="K21" s="19" t="s">
        <v>47</v>
      </c>
      <c r="L21" s="18" t="s">
        <v>82</v>
      </c>
      <c r="M21" s="18" t="s">
        <v>46</v>
      </c>
      <c r="N21" s="14"/>
      <c r="O21" s="87" t="s">
        <v>346</v>
      </c>
      <c r="P21" s="14"/>
      <c r="Q21" s="20" t="s">
        <v>338</v>
      </c>
      <c r="R21" s="9"/>
      <c r="S21" s="9"/>
      <c r="T21" s="9"/>
      <c r="U21" s="9"/>
      <c r="V21" s="65">
        <v>116.455</v>
      </c>
      <c r="W21" s="10"/>
      <c r="X21" s="21"/>
      <c r="Y21" s="9"/>
      <c r="Z21" s="73"/>
    </row>
    <row r="22" spans="1:26" ht="71.25" customHeight="1">
      <c r="A22" s="5" t="s">
        <v>83</v>
      </c>
      <c r="B22" s="15" t="s">
        <v>84</v>
      </c>
      <c r="C22" s="16" t="s">
        <v>85</v>
      </c>
      <c r="D22" s="8" t="s">
        <v>246</v>
      </c>
      <c r="E22" s="9"/>
      <c r="F22" s="9"/>
      <c r="G22" s="24" t="s">
        <v>44</v>
      </c>
      <c r="H22" s="17" t="s">
        <v>87</v>
      </c>
      <c r="I22" s="18" t="s">
        <v>81</v>
      </c>
      <c r="J22" s="14"/>
      <c r="K22" s="19" t="s">
        <v>47</v>
      </c>
      <c r="L22" s="18" t="s">
        <v>88</v>
      </c>
      <c r="M22" s="18" t="s">
        <v>46</v>
      </c>
      <c r="N22" s="14"/>
      <c r="O22" s="87" t="s">
        <v>346</v>
      </c>
      <c r="P22" s="14"/>
      <c r="Q22" s="20" t="s">
        <v>338</v>
      </c>
      <c r="R22" s="9"/>
      <c r="S22" s="9"/>
      <c r="T22" s="22">
        <v>684.67</v>
      </c>
      <c r="U22" s="21">
        <v>597.86</v>
      </c>
      <c r="V22" s="137">
        <v>441</v>
      </c>
      <c r="W22" s="22">
        <v>467.46</v>
      </c>
      <c r="X22" s="21">
        <v>495.51</v>
      </c>
      <c r="Y22" s="9">
        <v>525.24</v>
      </c>
      <c r="Z22" s="73"/>
    </row>
    <row r="23" spans="1:26" ht="87" customHeight="1">
      <c r="A23" s="5" t="s">
        <v>89</v>
      </c>
      <c r="B23" s="15" t="s">
        <v>90</v>
      </c>
      <c r="C23" s="16" t="s">
        <v>91</v>
      </c>
      <c r="D23" s="8" t="s">
        <v>92</v>
      </c>
      <c r="E23" s="9"/>
      <c r="F23" s="9"/>
      <c r="G23" s="24" t="s">
        <v>44</v>
      </c>
      <c r="H23" s="17" t="s">
        <v>93</v>
      </c>
      <c r="I23" s="18" t="s">
        <v>81</v>
      </c>
      <c r="J23" s="14"/>
      <c r="K23" s="19" t="s">
        <v>47</v>
      </c>
      <c r="L23" s="18" t="s">
        <v>94</v>
      </c>
      <c r="M23" s="18" t="s">
        <v>46</v>
      </c>
      <c r="N23" s="14"/>
      <c r="O23" s="14"/>
      <c r="P23" s="14"/>
      <c r="Q23" s="20"/>
      <c r="R23" s="9"/>
      <c r="S23" s="9"/>
      <c r="T23" s="9"/>
      <c r="U23" s="9"/>
      <c r="V23" s="65"/>
      <c r="W23" s="10"/>
      <c r="X23" s="9"/>
      <c r="Y23" s="9"/>
      <c r="Z23" s="73"/>
    </row>
    <row r="24" spans="1:26" ht="42">
      <c r="A24" s="5" t="s">
        <v>95</v>
      </c>
      <c r="B24" s="15" t="s">
        <v>96</v>
      </c>
      <c r="C24" s="16" t="s">
        <v>97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65"/>
      <c r="W24" s="10"/>
      <c r="X24" s="9"/>
      <c r="Y24" s="9"/>
      <c r="Z24" s="73"/>
    </row>
    <row r="25" spans="1:26" ht="51" customHeight="1">
      <c r="A25" s="5" t="s">
        <v>98</v>
      </c>
      <c r="B25" s="15" t="s">
        <v>99</v>
      </c>
      <c r="C25" s="16" t="s">
        <v>100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9"/>
      <c r="U25" s="9"/>
      <c r="V25" s="65"/>
      <c r="W25" s="10"/>
      <c r="X25" s="9"/>
      <c r="Y25" s="9"/>
      <c r="Z25" s="73"/>
    </row>
    <row r="26" spans="1:26" ht="33" customHeight="1">
      <c r="A26" s="5" t="s">
        <v>101</v>
      </c>
      <c r="B26" s="15" t="s">
        <v>102</v>
      </c>
      <c r="C26" s="16" t="s">
        <v>103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9"/>
      <c r="U26" s="9"/>
      <c r="V26" s="65"/>
      <c r="W26" s="10"/>
      <c r="X26" s="9"/>
      <c r="Y26" s="9"/>
      <c r="Z26" s="73"/>
    </row>
    <row r="27" spans="1:26" ht="90" customHeight="1">
      <c r="A27" s="5" t="s">
        <v>104</v>
      </c>
      <c r="B27" s="15" t="s">
        <v>105</v>
      </c>
      <c r="C27" s="16" t="s">
        <v>106</v>
      </c>
      <c r="D27" s="8" t="s">
        <v>107</v>
      </c>
      <c r="E27" s="9"/>
      <c r="F27" s="9"/>
      <c r="G27" s="24" t="s">
        <v>108</v>
      </c>
      <c r="H27" s="17" t="s">
        <v>109</v>
      </c>
      <c r="I27" s="18" t="s">
        <v>81</v>
      </c>
      <c r="J27" s="14"/>
      <c r="K27" s="19" t="s">
        <v>110</v>
      </c>
      <c r="L27" s="18" t="s">
        <v>111</v>
      </c>
      <c r="M27" s="18" t="s">
        <v>112</v>
      </c>
      <c r="N27" s="14"/>
      <c r="O27" s="14"/>
      <c r="P27" s="14"/>
      <c r="Q27" s="20"/>
      <c r="R27" s="9"/>
      <c r="S27" s="9"/>
      <c r="T27" s="9">
        <v>19.4</v>
      </c>
      <c r="U27" s="9">
        <v>7.41</v>
      </c>
      <c r="V27" s="65">
        <v>19.4</v>
      </c>
      <c r="W27" s="65">
        <v>20.56</v>
      </c>
      <c r="X27" s="21">
        <v>21.797</v>
      </c>
      <c r="Y27" s="21">
        <v>23.11</v>
      </c>
      <c r="Z27" s="73"/>
    </row>
    <row r="28" spans="1:26" ht="42" customHeight="1">
      <c r="A28" s="5" t="s">
        <v>113</v>
      </c>
      <c r="B28" s="15" t="s">
        <v>114</v>
      </c>
      <c r="C28" s="16" t="s">
        <v>115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9"/>
      <c r="U28" s="9"/>
      <c r="V28" s="65"/>
      <c r="W28" s="10"/>
      <c r="X28" s="9"/>
      <c r="Y28" s="9"/>
      <c r="Z28" s="73"/>
    </row>
    <row r="29" spans="1:26" ht="56.25" customHeight="1">
      <c r="A29" s="5" t="s">
        <v>116</v>
      </c>
      <c r="B29" s="15" t="s">
        <v>117</v>
      </c>
      <c r="C29" s="16" t="s">
        <v>118</v>
      </c>
      <c r="D29" s="8" t="s">
        <v>119</v>
      </c>
      <c r="E29" s="9"/>
      <c r="F29" s="9"/>
      <c r="G29" s="24" t="s">
        <v>44</v>
      </c>
      <c r="H29" s="17" t="s">
        <v>120</v>
      </c>
      <c r="I29" s="18" t="s">
        <v>81</v>
      </c>
      <c r="J29" s="14"/>
      <c r="K29" s="19" t="s">
        <v>121</v>
      </c>
      <c r="L29" s="18" t="s">
        <v>122</v>
      </c>
      <c r="M29" s="18" t="s">
        <v>123</v>
      </c>
      <c r="N29" s="14"/>
      <c r="O29" s="87" t="s">
        <v>346</v>
      </c>
      <c r="P29" s="14"/>
      <c r="Q29" s="20" t="s">
        <v>338</v>
      </c>
      <c r="R29" s="9"/>
      <c r="S29" s="9"/>
      <c r="T29" s="21">
        <v>315.7</v>
      </c>
      <c r="U29" s="21">
        <v>278.52926</v>
      </c>
      <c r="V29" s="65">
        <v>295.985</v>
      </c>
      <c r="W29" s="10">
        <v>272.31</v>
      </c>
      <c r="X29" s="21">
        <v>288.65</v>
      </c>
      <c r="Y29" s="9">
        <v>305.97</v>
      </c>
      <c r="Z29" s="73"/>
    </row>
    <row r="30" spans="1:26" ht="57.75" customHeight="1">
      <c r="A30" s="5" t="s">
        <v>124</v>
      </c>
      <c r="B30" s="15" t="s">
        <v>125</v>
      </c>
      <c r="C30" s="16" t="s">
        <v>126</v>
      </c>
      <c r="D30" s="8" t="s">
        <v>119</v>
      </c>
      <c r="E30" s="9"/>
      <c r="F30" s="9"/>
      <c r="G30" s="24" t="s">
        <v>44</v>
      </c>
      <c r="H30" s="17" t="s">
        <v>127</v>
      </c>
      <c r="I30" s="18" t="s">
        <v>81</v>
      </c>
      <c r="J30" s="14"/>
      <c r="K30" s="19" t="s">
        <v>47</v>
      </c>
      <c r="L30" s="18" t="s">
        <v>128</v>
      </c>
      <c r="M30" s="18" t="s">
        <v>46</v>
      </c>
      <c r="N30" s="14"/>
      <c r="O30" s="87" t="s">
        <v>346</v>
      </c>
      <c r="P30" s="14"/>
      <c r="Q30" s="20" t="s">
        <v>338</v>
      </c>
      <c r="R30" s="9"/>
      <c r="S30" s="9"/>
      <c r="T30" s="21">
        <v>1731.51617</v>
      </c>
      <c r="U30" s="21">
        <v>1594.07535</v>
      </c>
      <c r="V30" s="65">
        <v>1300.345</v>
      </c>
      <c r="W30" s="10">
        <v>1337.83</v>
      </c>
      <c r="X30" s="21">
        <v>1418.1</v>
      </c>
      <c r="Y30" s="9">
        <v>1503.18</v>
      </c>
      <c r="Z30" s="73"/>
    </row>
    <row r="31" spans="1:26" ht="74.25" customHeight="1">
      <c r="A31" s="5" t="s">
        <v>129</v>
      </c>
      <c r="B31" s="15" t="s">
        <v>130</v>
      </c>
      <c r="C31" s="16" t="s">
        <v>131</v>
      </c>
      <c r="D31" s="8" t="s">
        <v>119</v>
      </c>
      <c r="E31" s="9"/>
      <c r="F31" s="9"/>
      <c r="G31" s="24" t="s">
        <v>44</v>
      </c>
      <c r="H31" s="17" t="s">
        <v>132</v>
      </c>
      <c r="I31" s="18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14"/>
      <c r="P31" s="14"/>
      <c r="Q31" s="20"/>
      <c r="R31" s="9"/>
      <c r="S31" s="9"/>
      <c r="T31" s="9"/>
      <c r="U31" s="9"/>
      <c r="V31" s="65"/>
      <c r="W31" s="10"/>
      <c r="X31" s="9"/>
      <c r="Y31" s="9"/>
      <c r="Z31" s="73"/>
    </row>
    <row r="32" spans="1:26" ht="52.5">
      <c r="A32" s="5" t="s">
        <v>134</v>
      </c>
      <c r="B32" s="15" t="s">
        <v>135</v>
      </c>
      <c r="C32" s="16" t="s">
        <v>136</v>
      </c>
      <c r="D32" s="8" t="s">
        <v>119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0"/>
      <c r="R32" s="9"/>
      <c r="S32" s="9"/>
      <c r="T32" s="9"/>
      <c r="U32" s="9"/>
      <c r="V32" s="65"/>
      <c r="W32" s="10"/>
      <c r="X32" s="9"/>
      <c r="Y32" s="9"/>
      <c r="Z32" s="73"/>
    </row>
    <row r="33" spans="1:26" ht="63">
      <c r="A33" s="5" t="s">
        <v>137</v>
      </c>
      <c r="B33" s="15" t="s">
        <v>138</v>
      </c>
      <c r="C33" s="16" t="s">
        <v>139</v>
      </c>
      <c r="D33" s="8" t="s">
        <v>140</v>
      </c>
      <c r="E33" s="9"/>
      <c r="F33" s="9"/>
      <c r="G33" s="110" t="s">
        <v>44</v>
      </c>
      <c r="H33" s="111" t="s">
        <v>141</v>
      </c>
      <c r="I33" s="112" t="s">
        <v>81</v>
      </c>
      <c r="J33" s="14"/>
      <c r="K33" s="19" t="s">
        <v>47</v>
      </c>
      <c r="L33" s="18" t="s">
        <v>133</v>
      </c>
      <c r="M33" s="18" t="s">
        <v>46</v>
      </c>
      <c r="N33" s="14"/>
      <c r="O33" s="87" t="s">
        <v>346</v>
      </c>
      <c r="P33" s="14"/>
      <c r="Q33" s="20" t="s">
        <v>338</v>
      </c>
      <c r="R33" s="9"/>
      <c r="S33" s="9"/>
      <c r="T33" s="9">
        <v>12</v>
      </c>
      <c r="U33" s="9">
        <v>7.5</v>
      </c>
      <c r="V33" s="65">
        <v>12</v>
      </c>
      <c r="W33" s="10">
        <v>13</v>
      </c>
      <c r="X33" s="21">
        <v>13</v>
      </c>
      <c r="Y33" s="9">
        <v>15</v>
      </c>
      <c r="Z33" s="73"/>
    </row>
    <row r="34" spans="1:26" ht="42" customHeight="1">
      <c r="A34" s="5" t="s">
        <v>142</v>
      </c>
      <c r="B34" s="15" t="s">
        <v>143</v>
      </c>
      <c r="C34" s="16" t="s">
        <v>144</v>
      </c>
      <c r="D34" s="8"/>
      <c r="E34" s="9"/>
      <c r="F34" s="9"/>
      <c r="G34" s="110"/>
      <c r="H34" s="111"/>
      <c r="I34" s="112"/>
      <c r="J34" s="14"/>
      <c r="K34" s="19" t="s">
        <v>145</v>
      </c>
      <c r="L34" s="18" t="s">
        <v>146</v>
      </c>
      <c r="M34" s="18" t="s">
        <v>147</v>
      </c>
      <c r="N34" s="14"/>
      <c r="O34" s="14"/>
      <c r="P34" s="14"/>
      <c r="Q34" s="14"/>
      <c r="R34" s="9"/>
      <c r="S34" s="9"/>
      <c r="T34" s="9"/>
      <c r="U34" s="9"/>
      <c r="V34" s="65"/>
      <c r="W34" s="10"/>
      <c r="X34" s="9"/>
      <c r="Y34" s="9"/>
      <c r="Z34" s="73"/>
    </row>
    <row r="35" spans="1:26" ht="40.5" customHeight="1">
      <c r="A35" s="5" t="s">
        <v>148</v>
      </c>
      <c r="B35" s="15" t="s">
        <v>149</v>
      </c>
      <c r="C35" s="16" t="s">
        <v>150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65"/>
      <c r="W35" s="10"/>
      <c r="X35" s="9"/>
      <c r="Y35" s="9"/>
      <c r="Z35" s="73"/>
    </row>
    <row r="36" spans="1:26" ht="18.75" customHeight="1">
      <c r="A36" s="5" t="s">
        <v>151</v>
      </c>
      <c r="B36" s="15" t="s">
        <v>152</v>
      </c>
      <c r="C36" s="16" t="s">
        <v>153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9"/>
      <c r="U36" s="9"/>
      <c r="V36" s="65"/>
      <c r="W36" s="10"/>
      <c r="X36" s="9"/>
      <c r="Y36" s="9"/>
      <c r="Z36" s="73"/>
    </row>
    <row r="37" spans="1:26" ht="21">
      <c r="A37" s="5" t="s">
        <v>154</v>
      </c>
      <c r="B37" s="15" t="s">
        <v>155</v>
      </c>
      <c r="C37" s="16" t="s">
        <v>156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9"/>
      <c r="U37" s="9"/>
      <c r="V37" s="65"/>
      <c r="W37" s="10"/>
      <c r="X37" s="9"/>
      <c r="Y37" s="9"/>
      <c r="Z37" s="73"/>
    </row>
    <row r="38" spans="1:26" ht="63" customHeight="1">
      <c r="A38" s="5" t="s">
        <v>157</v>
      </c>
      <c r="B38" s="15" t="s">
        <v>158</v>
      </c>
      <c r="C38" s="16" t="s">
        <v>159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346</v>
      </c>
      <c r="P38" s="14"/>
      <c r="Q38" s="20" t="s">
        <v>338</v>
      </c>
      <c r="R38" s="9"/>
      <c r="S38" s="9"/>
      <c r="T38" s="9">
        <v>59.6</v>
      </c>
      <c r="U38" s="21">
        <v>45.065</v>
      </c>
      <c r="V38" s="65">
        <v>110.4</v>
      </c>
      <c r="W38" s="10">
        <v>117</v>
      </c>
      <c r="X38" s="21">
        <v>124.05</v>
      </c>
      <c r="Y38" s="9">
        <v>131.5</v>
      </c>
      <c r="Z38" s="73"/>
    </row>
    <row r="39" spans="1:26" ht="72" customHeight="1">
      <c r="A39" s="5" t="s">
        <v>163</v>
      </c>
      <c r="B39" s="15" t="s">
        <v>164</v>
      </c>
      <c r="C39" s="16" t="s">
        <v>165</v>
      </c>
      <c r="D39" s="8" t="s">
        <v>247</v>
      </c>
      <c r="E39" s="9"/>
      <c r="F39" s="9"/>
      <c r="G39" s="24" t="s">
        <v>44</v>
      </c>
      <c r="H39" s="17" t="s">
        <v>161</v>
      </c>
      <c r="I39" s="18" t="s">
        <v>81</v>
      </c>
      <c r="J39" s="14"/>
      <c r="K39" s="19" t="s">
        <v>47</v>
      </c>
      <c r="L39" s="18" t="s">
        <v>162</v>
      </c>
      <c r="M39" s="18" t="s">
        <v>46</v>
      </c>
      <c r="N39" s="14"/>
      <c r="O39" s="87" t="s">
        <v>346</v>
      </c>
      <c r="P39" s="14"/>
      <c r="Q39" s="20" t="s">
        <v>338</v>
      </c>
      <c r="R39" s="9"/>
      <c r="S39" s="9"/>
      <c r="T39" s="9">
        <v>60.8</v>
      </c>
      <c r="U39" s="21">
        <v>60.785</v>
      </c>
      <c r="V39" s="65">
        <v>192.745</v>
      </c>
      <c r="W39" s="10">
        <v>242.95</v>
      </c>
      <c r="X39" s="21">
        <v>257.53</v>
      </c>
      <c r="Y39" s="9">
        <v>272.98</v>
      </c>
      <c r="Z39" s="73"/>
    </row>
    <row r="40" spans="1:26" ht="55.5" customHeight="1">
      <c r="A40" s="5" t="s">
        <v>166</v>
      </c>
      <c r="B40" s="15" t="s">
        <v>167</v>
      </c>
      <c r="C40" s="16" t="s">
        <v>168</v>
      </c>
      <c r="D40" s="8" t="s">
        <v>160</v>
      </c>
      <c r="E40" s="9"/>
      <c r="F40" s="9"/>
      <c r="G40" s="24" t="s">
        <v>44</v>
      </c>
      <c r="H40" s="17" t="s">
        <v>161</v>
      </c>
      <c r="I40" s="18" t="s">
        <v>81</v>
      </c>
      <c r="J40" s="14"/>
      <c r="K40" s="19" t="s">
        <v>47</v>
      </c>
      <c r="L40" s="18" t="s">
        <v>162</v>
      </c>
      <c r="M40" s="18" t="s">
        <v>46</v>
      </c>
      <c r="N40" s="14"/>
      <c r="O40" s="87" t="s">
        <v>346</v>
      </c>
      <c r="P40" s="14"/>
      <c r="Q40" s="20" t="s">
        <v>338</v>
      </c>
      <c r="R40" s="9"/>
      <c r="S40" s="9"/>
      <c r="T40" s="9">
        <v>81.1</v>
      </c>
      <c r="U40" s="21">
        <v>68.04228</v>
      </c>
      <c r="V40" s="65">
        <v>84</v>
      </c>
      <c r="W40" s="10">
        <v>89</v>
      </c>
      <c r="X40" s="21">
        <v>94.38</v>
      </c>
      <c r="Y40" s="9">
        <v>100</v>
      </c>
      <c r="Z40" s="73"/>
    </row>
    <row r="41" spans="1:26" ht="22.5" customHeight="1">
      <c r="A41" s="5" t="s">
        <v>169</v>
      </c>
      <c r="B41" s="15" t="s">
        <v>170</v>
      </c>
      <c r="C41" s="16" t="s">
        <v>171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65"/>
      <c r="W41" s="10"/>
      <c r="X41" s="9"/>
      <c r="Y41" s="9"/>
      <c r="Z41" s="73"/>
    </row>
    <row r="42" spans="1:26" ht="50.25" customHeight="1">
      <c r="A42" s="5" t="s">
        <v>172</v>
      </c>
      <c r="B42" s="15" t="s">
        <v>173</v>
      </c>
      <c r="C42" s="16" t="s">
        <v>174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65"/>
      <c r="W42" s="10"/>
      <c r="X42" s="9"/>
      <c r="Y42" s="9"/>
      <c r="Z42" s="73"/>
    </row>
    <row r="43" spans="1:26" ht="43.5" customHeight="1">
      <c r="A43" s="5" t="s">
        <v>175</v>
      </c>
      <c r="B43" s="15" t="s">
        <v>176</v>
      </c>
      <c r="C43" s="16" t="s">
        <v>177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65"/>
      <c r="W43" s="10"/>
      <c r="X43" s="9"/>
      <c r="Y43" s="9"/>
      <c r="Z43" s="73"/>
    </row>
    <row r="44" spans="1:26" ht="44.25" customHeight="1">
      <c r="A44" s="5" t="s">
        <v>178</v>
      </c>
      <c r="B44" s="15" t="s">
        <v>179</v>
      </c>
      <c r="C44" s="16" t="s">
        <v>180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65"/>
      <c r="W44" s="10"/>
      <c r="X44" s="9"/>
      <c r="Y44" s="9"/>
      <c r="Z44" s="73"/>
    </row>
    <row r="45" spans="1:26" ht="32.25" customHeight="1">
      <c r="A45" s="5" t="s">
        <v>181</v>
      </c>
      <c r="B45" s="15" t="s">
        <v>182</v>
      </c>
      <c r="C45" s="16" t="s">
        <v>183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65"/>
      <c r="W45" s="10"/>
      <c r="X45" s="9"/>
      <c r="Y45" s="9"/>
      <c r="Z45" s="73"/>
    </row>
    <row r="46" spans="1:26" ht="39.75" customHeight="1">
      <c r="A46" s="5" t="s">
        <v>184</v>
      </c>
      <c r="B46" s="15" t="s">
        <v>185</v>
      </c>
      <c r="C46" s="16" t="s">
        <v>186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9"/>
      <c r="U46" s="9"/>
      <c r="V46" s="65"/>
      <c r="W46" s="10"/>
      <c r="X46" s="9"/>
      <c r="Y46" s="9"/>
      <c r="Z46" s="73"/>
    </row>
    <row r="47" spans="1:26" ht="44.25" customHeight="1">
      <c r="A47" s="5" t="s">
        <v>187</v>
      </c>
      <c r="B47" s="15" t="s">
        <v>188</v>
      </c>
      <c r="C47" s="16" t="s">
        <v>189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65"/>
      <c r="W47" s="10"/>
      <c r="X47" s="9"/>
      <c r="Y47" s="9"/>
      <c r="Z47" s="73"/>
    </row>
    <row r="48" spans="1:26" ht="68.25" customHeight="1">
      <c r="A48" s="5" t="s">
        <v>190</v>
      </c>
      <c r="B48" s="15" t="s">
        <v>191</v>
      </c>
      <c r="C48" s="16" t="s">
        <v>192</v>
      </c>
      <c r="D48" s="8" t="s">
        <v>92</v>
      </c>
      <c r="E48" s="9"/>
      <c r="F48" s="9"/>
      <c r="G48" s="24" t="s">
        <v>44</v>
      </c>
      <c r="H48" s="17" t="s">
        <v>193</v>
      </c>
      <c r="I48" s="18" t="s">
        <v>81</v>
      </c>
      <c r="J48" s="14"/>
      <c r="K48" s="19" t="s">
        <v>47</v>
      </c>
      <c r="L48" s="18" t="s">
        <v>194</v>
      </c>
      <c r="M48" s="18" t="s">
        <v>195</v>
      </c>
      <c r="N48" s="14"/>
      <c r="O48" s="14"/>
      <c r="P48" s="14"/>
      <c r="Q48" s="20"/>
      <c r="R48" s="9"/>
      <c r="S48" s="9"/>
      <c r="T48" s="9"/>
      <c r="U48" s="9"/>
      <c r="V48" s="65"/>
      <c r="W48" s="10"/>
      <c r="X48" s="9"/>
      <c r="Y48" s="9"/>
      <c r="Z48" s="73"/>
    </row>
    <row r="49" spans="1:26" ht="33" customHeight="1">
      <c r="A49" s="5" t="s">
        <v>196</v>
      </c>
      <c r="B49" s="15" t="s">
        <v>197</v>
      </c>
      <c r="C49" s="16" t="s">
        <v>198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65"/>
      <c r="W49" s="10"/>
      <c r="X49" s="9"/>
      <c r="Y49" s="9"/>
      <c r="Z49" s="73"/>
    </row>
    <row r="50" spans="1:26" ht="62.25" customHeight="1">
      <c r="A50" s="5" t="s">
        <v>199</v>
      </c>
      <c r="B50" s="15" t="s">
        <v>200</v>
      </c>
      <c r="C50" s="16" t="s">
        <v>201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65"/>
      <c r="W50" s="10"/>
      <c r="X50" s="9"/>
      <c r="Y50" s="9"/>
      <c r="Z50" s="73"/>
    </row>
    <row r="51" spans="1:26" ht="24.75" customHeight="1">
      <c r="A51" s="5" t="s">
        <v>202</v>
      </c>
      <c r="B51" s="15" t="s">
        <v>203</v>
      </c>
      <c r="C51" s="16" t="s">
        <v>204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65"/>
      <c r="W51" s="10"/>
      <c r="X51" s="9"/>
      <c r="Y51" s="9"/>
      <c r="Z51" s="73"/>
    </row>
    <row r="52" spans="1:26" ht="33.75" customHeight="1">
      <c r="A52" s="5" t="s">
        <v>205</v>
      </c>
      <c r="B52" s="15" t="s">
        <v>206</v>
      </c>
      <c r="C52" s="16" t="s">
        <v>207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9"/>
      <c r="U52" s="9"/>
      <c r="V52" s="65"/>
      <c r="W52" s="10"/>
      <c r="X52" s="9"/>
      <c r="Y52" s="9"/>
      <c r="Z52" s="73"/>
    </row>
    <row r="53" spans="1:26" ht="71.25" customHeight="1">
      <c r="A53" s="5" t="s">
        <v>208</v>
      </c>
      <c r="B53" s="11" t="s">
        <v>209</v>
      </c>
      <c r="C53" s="12" t="s">
        <v>210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>
        <f aca="true" t="shared" si="1" ref="T53:Y53">SUM(T54)</f>
        <v>0</v>
      </c>
      <c r="U53" s="9">
        <f t="shared" si="1"/>
        <v>0</v>
      </c>
      <c r="V53" s="21">
        <f t="shared" si="1"/>
        <v>0</v>
      </c>
      <c r="W53" s="9">
        <f t="shared" si="1"/>
        <v>0</v>
      </c>
      <c r="X53" s="9">
        <f t="shared" si="1"/>
        <v>0</v>
      </c>
      <c r="Y53" s="9">
        <f t="shared" si="1"/>
        <v>0</v>
      </c>
      <c r="Z53" s="73"/>
    </row>
    <row r="54" spans="1:26" ht="66" customHeight="1">
      <c r="A54" s="43"/>
      <c r="B54" s="11" t="s">
        <v>212</v>
      </c>
      <c r="C54" s="12"/>
      <c r="D54" s="8" t="s">
        <v>248</v>
      </c>
      <c r="E54" s="9"/>
      <c r="F54" s="9"/>
      <c r="G54" s="24" t="s">
        <v>44</v>
      </c>
      <c r="H54" s="17" t="s">
        <v>93</v>
      </c>
      <c r="I54" s="18" t="s">
        <v>81</v>
      </c>
      <c r="J54" s="14"/>
      <c r="K54" s="19" t="s">
        <v>47</v>
      </c>
      <c r="L54" s="18" t="s">
        <v>94</v>
      </c>
      <c r="M54" s="18" t="s">
        <v>46</v>
      </c>
      <c r="N54" s="14"/>
      <c r="O54" s="87" t="s">
        <v>346</v>
      </c>
      <c r="P54" s="14"/>
      <c r="Q54" s="20" t="s">
        <v>338</v>
      </c>
      <c r="R54" s="9"/>
      <c r="S54" s="9" t="s">
        <v>229</v>
      </c>
      <c r="T54" s="22"/>
      <c r="U54" s="9"/>
      <c r="V54" s="65"/>
      <c r="W54" s="10"/>
      <c r="X54" s="21"/>
      <c r="Y54" s="9"/>
      <c r="Z54" s="73"/>
    </row>
    <row r="55" spans="1:26" ht="67.5" customHeight="1">
      <c r="A55" s="5" t="s">
        <v>214</v>
      </c>
      <c r="B55" s="11" t="s">
        <v>215</v>
      </c>
      <c r="C55" s="12" t="s">
        <v>216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9">
        <f aca="true" t="shared" si="2" ref="T55:Y55">SUM(T56)</f>
        <v>110.3</v>
      </c>
      <c r="U55" s="9">
        <f t="shared" si="2"/>
        <v>110.3</v>
      </c>
      <c r="V55" s="21">
        <f t="shared" si="2"/>
        <v>109</v>
      </c>
      <c r="W55" s="9">
        <f t="shared" si="2"/>
        <v>110.3</v>
      </c>
      <c r="X55" s="9">
        <f t="shared" si="2"/>
        <v>115</v>
      </c>
      <c r="Y55" s="9">
        <f t="shared" si="2"/>
        <v>115</v>
      </c>
      <c r="Z55" s="73"/>
    </row>
    <row r="56" spans="1:26" ht="90">
      <c r="A56" s="25" t="s">
        <v>217</v>
      </c>
      <c r="B56" s="11" t="s">
        <v>241</v>
      </c>
      <c r="C56" s="12"/>
      <c r="D56" s="8" t="s">
        <v>219</v>
      </c>
      <c r="E56" s="9"/>
      <c r="F56" s="9"/>
      <c r="G56" s="24" t="s">
        <v>44</v>
      </c>
      <c r="H56" s="17" t="s">
        <v>220</v>
      </c>
      <c r="I56" s="18" t="s">
        <v>81</v>
      </c>
      <c r="J56" s="14"/>
      <c r="K56" s="19" t="s">
        <v>47</v>
      </c>
      <c r="L56" s="18" t="s">
        <v>48</v>
      </c>
      <c r="M56" s="18" t="s">
        <v>46</v>
      </c>
      <c r="N56" s="14"/>
      <c r="O56" s="87" t="s">
        <v>346</v>
      </c>
      <c r="P56" s="14"/>
      <c r="Q56" s="20" t="s">
        <v>338</v>
      </c>
      <c r="R56" s="9"/>
      <c r="S56" s="9"/>
      <c r="T56" s="9">
        <v>110.3</v>
      </c>
      <c r="U56" s="9">
        <v>110.3</v>
      </c>
      <c r="V56" s="65">
        <v>109</v>
      </c>
      <c r="W56" s="95">
        <v>110.3</v>
      </c>
      <c r="X56" s="92">
        <v>115</v>
      </c>
      <c r="Y56" s="9">
        <v>115</v>
      </c>
      <c r="Z56" s="73"/>
    </row>
    <row r="57" spans="1:26" ht="78" customHeight="1">
      <c r="A57" s="5" t="s">
        <v>223</v>
      </c>
      <c r="B57" s="11" t="s">
        <v>224</v>
      </c>
      <c r="C57" s="12" t="s">
        <v>225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9"/>
      <c r="P57" s="9"/>
      <c r="Q57" s="9"/>
      <c r="R57" s="9"/>
      <c r="S57" s="9"/>
      <c r="T57" s="92">
        <f aca="true" t="shared" si="3" ref="T57:Y57">SUM(T58)</f>
        <v>85.49821</v>
      </c>
      <c r="U57" s="92">
        <f t="shared" si="3"/>
        <v>85.49821</v>
      </c>
      <c r="V57" s="21">
        <f t="shared" si="3"/>
        <v>0</v>
      </c>
      <c r="W57" s="92">
        <f t="shared" si="3"/>
        <v>86.88</v>
      </c>
      <c r="X57" s="92">
        <f t="shared" si="3"/>
        <v>86.88</v>
      </c>
      <c r="Y57" s="92">
        <f t="shared" si="3"/>
        <v>81.966</v>
      </c>
      <c r="Z57" s="73"/>
    </row>
    <row r="58" spans="1:26" ht="78" customHeight="1">
      <c r="A58" s="25" t="s">
        <v>363</v>
      </c>
      <c r="B58" s="37" t="s">
        <v>360</v>
      </c>
      <c r="C58" s="57" t="s">
        <v>361</v>
      </c>
      <c r="D58" s="91" t="s">
        <v>362</v>
      </c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92">
        <v>85.49821</v>
      </c>
      <c r="U58" s="92">
        <v>85.49821</v>
      </c>
      <c r="V58" s="65">
        <v>0</v>
      </c>
      <c r="W58" s="95">
        <v>86.88</v>
      </c>
      <c r="X58" s="92">
        <v>86.88</v>
      </c>
      <c r="Y58" s="92">
        <v>81.966</v>
      </c>
      <c r="Z58" s="73"/>
    </row>
    <row r="59" spans="1:26" ht="22.5">
      <c r="A59" s="5"/>
      <c r="B59" s="6" t="s">
        <v>228</v>
      </c>
      <c r="C59" s="7"/>
      <c r="D59" s="8"/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 t="s">
        <v>229</v>
      </c>
      <c r="Q59" s="33"/>
      <c r="R59" s="9"/>
      <c r="S59" s="9"/>
      <c r="T59" s="94">
        <f aca="true" t="shared" si="4" ref="T59:Y59">SUM(T8,T53,T55,T57)</f>
        <v>4027.3843800000004</v>
      </c>
      <c r="U59" s="94">
        <f t="shared" si="4"/>
        <v>3702.8651000000004</v>
      </c>
      <c r="V59" s="35">
        <f t="shared" si="4"/>
        <v>3526.7050000000004</v>
      </c>
      <c r="W59" s="94">
        <f t="shared" si="4"/>
        <v>3576.3599999999997</v>
      </c>
      <c r="X59" s="94">
        <f t="shared" si="4"/>
        <v>3735.027</v>
      </c>
      <c r="Y59" s="94">
        <f t="shared" si="4"/>
        <v>3943.276</v>
      </c>
      <c r="Z59" s="73"/>
    </row>
    <row r="60" spans="1:25" ht="12.75" customHeight="1" hidden="1">
      <c r="A60" s="5"/>
      <c r="B60" s="11"/>
      <c r="C60" s="12"/>
      <c r="D60" s="8"/>
      <c r="E60" s="9"/>
      <c r="F60" s="9"/>
      <c r="G60" s="62"/>
      <c r="H60" s="30"/>
      <c r="I60" s="30"/>
      <c r="J60" s="30"/>
      <c r="K60" s="30"/>
      <c r="L60" s="30"/>
      <c r="M60" s="30"/>
      <c r="N60" s="9"/>
      <c r="O60" s="9"/>
      <c r="P60" s="9"/>
      <c r="Q60" s="9"/>
      <c r="R60" s="9"/>
      <c r="S60" s="9"/>
      <c r="V60" s="9"/>
      <c r="W60" s="9"/>
      <c r="X60" s="9"/>
      <c r="Y60" s="64"/>
    </row>
    <row r="61" spans="1:26" ht="12.75" customHeight="1" hidden="1">
      <c r="A61" s="28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49"/>
    </row>
    <row r="62" spans="1:26" ht="12.75" customHeight="1" hidden="1">
      <c r="A62" s="28"/>
      <c r="B62" s="37"/>
      <c r="C62" s="28"/>
      <c r="D62" s="32"/>
      <c r="E62" s="28"/>
      <c r="F62" s="28"/>
      <c r="G62" s="9"/>
      <c r="H62" s="9"/>
      <c r="I62" s="9"/>
      <c r="J62" s="9"/>
      <c r="K62" s="9"/>
      <c r="L62" s="9"/>
      <c r="M62" s="9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49"/>
    </row>
    <row r="63" spans="1:26" s="36" customFormat="1" ht="12.75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Y63" s="28"/>
      <c r="Z63" s="49"/>
    </row>
    <row r="64" spans="1:26" s="36" customFormat="1" ht="12.75" customHeight="1" hidden="1">
      <c r="A64" s="28"/>
      <c r="B64" s="38"/>
      <c r="C64" s="28"/>
      <c r="D64" s="32"/>
      <c r="E64" s="28"/>
      <c r="F64" s="28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W64" s="28"/>
      <c r="X64" s="28"/>
      <c r="Y64" s="28"/>
      <c r="Z64" s="49"/>
    </row>
    <row r="65" spans="1:26" ht="12.75" customHeight="1" hidden="1">
      <c r="A65" s="116"/>
      <c r="B65" s="117"/>
      <c r="C65" s="118"/>
      <c r="D65" s="45"/>
      <c r="E65" s="46"/>
      <c r="F65" s="46"/>
      <c r="G65" s="37"/>
      <c r="H65" s="28"/>
      <c r="I65" s="28"/>
      <c r="J65" s="28"/>
      <c r="K65" s="28"/>
      <c r="L65" s="28"/>
      <c r="M65" s="28"/>
      <c r="N65" s="46"/>
      <c r="O65" s="46"/>
      <c r="P65" s="46"/>
      <c r="Q65" s="39"/>
      <c r="R65" s="39"/>
      <c r="S65" s="39"/>
      <c r="T65" s="39"/>
      <c r="U65" s="39"/>
      <c r="V65" s="39"/>
      <c r="W65" s="39"/>
      <c r="X65" s="39"/>
      <c r="Y65" s="39"/>
      <c r="Z65" s="50"/>
    </row>
    <row r="66" spans="2:13" ht="12.75">
      <c r="B66" s="100"/>
      <c r="C66" s="100"/>
      <c r="D66" s="100"/>
      <c r="G66" s="37"/>
      <c r="H66" s="28"/>
      <c r="I66" s="28"/>
      <c r="J66" s="28"/>
      <c r="K66" s="28"/>
      <c r="L66" s="28"/>
      <c r="M66" s="28"/>
    </row>
    <row r="67" spans="7:13" ht="12.75">
      <c r="G67" s="37"/>
      <c r="H67" s="28"/>
      <c r="I67" s="28"/>
      <c r="J67" s="28"/>
      <c r="K67" s="28"/>
      <c r="L67" s="28"/>
      <c r="M67" s="28"/>
    </row>
    <row r="70" spans="17:26" ht="12.75">
      <c r="Q70" s="119" t="s">
        <v>230</v>
      </c>
      <c r="R70" s="119"/>
      <c r="S70" s="119"/>
      <c r="T70" s="119"/>
      <c r="U70" s="119"/>
      <c r="V70" s="47"/>
      <c r="W70" s="47"/>
      <c r="X70" s="47"/>
      <c r="Y70" s="47" t="s">
        <v>229</v>
      </c>
      <c r="Z70" s="41"/>
    </row>
    <row r="71" spans="2:26" ht="12.75">
      <c r="B71" s="100" t="s">
        <v>249</v>
      </c>
      <c r="C71" s="100"/>
      <c r="D71" s="100"/>
      <c r="E71" s="36"/>
      <c r="F71" s="36"/>
      <c r="G71" s="85"/>
      <c r="H71" s="36"/>
      <c r="I71" s="36"/>
      <c r="J71" s="36"/>
      <c r="K71" s="36"/>
      <c r="L71" s="36"/>
      <c r="M71" s="36"/>
      <c r="Q71" s="48" t="s">
        <v>233</v>
      </c>
      <c r="R71" s="48"/>
      <c r="S71" s="48"/>
      <c r="T71" s="48"/>
      <c r="U71" s="48"/>
      <c r="V71" s="47"/>
      <c r="W71" s="47"/>
      <c r="X71" s="120" t="s">
        <v>235</v>
      </c>
      <c r="Y71" s="120"/>
      <c r="Z71" s="41"/>
    </row>
    <row r="72" spans="7:13" ht="12.75">
      <c r="G72" s="85" t="s">
        <v>232</v>
      </c>
      <c r="I72" s="36"/>
      <c r="J72" s="36"/>
      <c r="K72" s="36"/>
      <c r="L72" s="36"/>
      <c r="M72" s="36"/>
    </row>
  </sheetData>
  <sheetProtection/>
  <mergeCells count="26">
    <mergeCell ref="W4:W5"/>
    <mergeCell ref="N4:Q4"/>
    <mergeCell ref="B66:D66"/>
    <mergeCell ref="B9:B11"/>
    <mergeCell ref="C9:C11"/>
    <mergeCell ref="A9:A11"/>
    <mergeCell ref="A2:Y2"/>
    <mergeCell ref="A3:C5"/>
    <mergeCell ref="D3:D5"/>
    <mergeCell ref="E3:Q3"/>
    <mergeCell ref="A65:C65"/>
    <mergeCell ref="E4:E5"/>
    <mergeCell ref="J4:M4"/>
    <mergeCell ref="R3:Y3"/>
    <mergeCell ref="G33:G34"/>
    <mergeCell ref="H33:H34"/>
    <mergeCell ref="Z3:Z5"/>
    <mergeCell ref="X4:Y4"/>
    <mergeCell ref="B71:D71"/>
    <mergeCell ref="X71:Y71"/>
    <mergeCell ref="R4:R5"/>
    <mergeCell ref="S4:U4"/>
    <mergeCell ref="V4:V5"/>
    <mergeCell ref="Q70:U70"/>
    <mergeCell ref="F4:I4"/>
    <mergeCell ref="I33:I34"/>
  </mergeCells>
  <printOptions/>
  <pageMargins left="0.3937007874015748" right="0.3937007874015748" top="0.6" bottom="0.3937007874015748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SheetLayoutView="100" zoomScalePageLayoutView="0" workbookViewId="0" topLeftCell="A1">
      <pane xSplit="6" ySplit="6" topLeftCell="P5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V57" sqref="V57"/>
    </sheetView>
  </sheetViews>
  <sheetFormatPr defaultColWidth="9.00390625" defaultRowHeight="12.75"/>
  <cols>
    <col min="1" max="1" width="6.875" style="41" customWidth="1"/>
    <col min="2" max="2" width="36.2539062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22.625" style="55" customWidth="1"/>
    <col min="16" max="16" width="5.625" style="41" customWidth="1"/>
    <col min="17" max="17" width="10.00390625" style="41" customWidth="1"/>
    <col min="18" max="19" width="9.125" style="41" hidden="1" customWidth="1"/>
    <col min="20" max="21" width="9.125" style="41" customWidth="1"/>
    <col min="22" max="23" width="9.625" style="41" customWidth="1"/>
    <col min="24" max="24" width="9.125" style="41" customWidth="1"/>
    <col min="25" max="25" width="7.753906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101.2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51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14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4.7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14"/>
      <c r="P8" s="9"/>
      <c r="Q8" s="9"/>
      <c r="R8" s="9"/>
      <c r="S8" s="9"/>
      <c r="T8" s="92">
        <f aca="true" t="shared" si="0" ref="T8:Y8">SUM(T9:T50)</f>
        <v>5679.8</v>
      </c>
      <c r="U8" s="92">
        <f t="shared" si="0"/>
        <v>5022.268140000001</v>
      </c>
      <c r="V8" s="92">
        <f t="shared" si="0"/>
        <v>4011.235</v>
      </c>
      <c r="W8" s="92">
        <f t="shared" si="0"/>
        <v>4198.73</v>
      </c>
      <c r="X8" s="92">
        <f t="shared" si="0"/>
        <v>4450.74</v>
      </c>
      <c r="Y8" s="92">
        <f t="shared" si="0"/>
        <v>4735.040000000001</v>
      </c>
      <c r="Z8" s="73"/>
    </row>
    <row r="9" spans="1:26" ht="48.75" customHeight="1">
      <c r="A9" s="5" t="s">
        <v>40</v>
      </c>
      <c r="B9" s="15" t="s">
        <v>41</v>
      </c>
      <c r="C9" s="16" t="s">
        <v>42</v>
      </c>
      <c r="D9" s="8" t="s">
        <v>245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347</v>
      </c>
      <c r="P9" s="14"/>
      <c r="Q9" s="88" t="s">
        <v>338</v>
      </c>
      <c r="R9" s="9"/>
      <c r="S9" s="9"/>
      <c r="T9" s="92">
        <v>724.5</v>
      </c>
      <c r="U9" s="92">
        <v>710.3</v>
      </c>
      <c r="V9" s="95">
        <v>679.835</v>
      </c>
      <c r="W9" s="95">
        <v>720.63</v>
      </c>
      <c r="X9" s="92">
        <v>763.76</v>
      </c>
      <c r="Y9" s="92">
        <v>809.69</v>
      </c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2"/>
      <c r="U10" s="92"/>
      <c r="V10" s="95"/>
      <c r="W10" s="95"/>
      <c r="X10" s="92"/>
      <c r="Y10" s="92"/>
      <c r="Z10" s="73"/>
    </row>
    <row r="11" spans="1:26" ht="71.2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2"/>
      <c r="U11" s="92"/>
      <c r="V11" s="95"/>
      <c r="W11" s="95"/>
      <c r="X11" s="92"/>
      <c r="Y11" s="92"/>
      <c r="Z11" s="73"/>
    </row>
    <row r="12" spans="1:26" ht="73.5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2"/>
      <c r="U12" s="92"/>
      <c r="V12" s="95"/>
      <c r="W12" s="95"/>
      <c r="X12" s="92"/>
      <c r="Y12" s="92"/>
      <c r="Z12" s="73"/>
    </row>
    <row r="13" spans="1:26" ht="88.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2"/>
      <c r="U13" s="92"/>
      <c r="V13" s="95"/>
      <c r="W13" s="95"/>
      <c r="X13" s="92"/>
      <c r="Y13" s="92"/>
      <c r="Z13" s="73"/>
    </row>
    <row r="14" spans="1:26" ht="52.5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2"/>
      <c r="U14" s="92"/>
      <c r="V14" s="95"/>
      <c r="W14" s="95"/>
      <c r="X14" s="92"/>
      <c r="Y14" s="92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2"/>
      <c r="U15" s="92"/>
      <c r="V15" s="95"/>
      <c r="W15" s="95"/>
      <c r="X15" s="92"/>
      <c r="Y15" s="92"/>
      <c r="Z15" s="73"/>
    </row>
    <row r="16" spans="1:26" ht="30.7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2"/>
      <c r="U16" s="92"/>
      <c r="V16" s="95"/>
      <c r="W16" s="95"/>
      <c r="X16" s="92"/>
      <c r="Y16" s="92"/>
      <c r="Z16" s="73"/>
    </row>
    <row r="17" spans="1:26" ht="23.25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2"/>
      <c r="U17" s="92"/>
      <c r="V17" s="95"/>
      <c r="W17" s="95"/>
      <c r="X17" s="92"/>
      <c r="Y17" s="92"/>
      <c r="Z17" s="73"/>
    </row>
    <row r="18" spans="1:26" ht="31.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2"/>
      <c r="U18" s="92"/>
      <c r="V18" s="95"/>
      <c r="W18" s="95"/>
      <c r="X18" s="92"/>
      <c r="Y18" s="92"/>
      <c r="Z18" s="73"/>
    </row>
    <row r="19" spans="1:26" ht="49.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87" t="s">
        <v>347</v>
      </c>
      <c r="P19" s="14"/>
      <c r="Q19" s="20" t="s">
        <v>251</v>
      </c>
      <c r="R19" s="9"/>
      <c r="S19" s="9"/>
      <c r="T19" s="92"/>
      <c r="U19" s="92"/>
      <c r="V19" s="95">
        <v>50</v>
      </c>
      <c r="W19" s="95"/>
      <c r="X19" s="92"/>
      <c r="Y19" s="92"/>
      <c r="Z19" s="73"/>
    </row>
    <row r="20" spans="1:26" ht="60.75" customHeight="1">
      <c r="A20" s="5" t="s">
        <v>83</v>
      </c>
      <c r="B20" s="15" t="s">
        <v>84</v>
      </c>
      <c r="C20" s="16" t="s">
        <v>85</v>
      </c>
      <c r="D20" s="8" t="s">
        <v>252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347</v>
      </c>
      <c r="P20" s="14"/>
      <c r="Q20" s="20" t="s">
        <v>251</v>
      </c>
      <c r="R20" s="9"/>
      <c r="S20" s="9"/>
      <c r="T20" s="92">
        <v>880.23</v>
      </c>
      <c r="U20" s="92">
        <v>682.86</v>
      </c>
      <c r="V20" s="97">
        <v>566.8</v>
      </c>
      <c r="W20" s="97">
        <v>600.8</v>
      </c>
      <c r="X20" s="92">
        <v>636.86</v>
      </c>
      <c r="Y20" s="92">
        <v>675</v>
      </c>
      <c r="Z20" s="73"/>
    </row>
    <row r="21" spans="1:26" ht="7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347</v>
      </c>
      <c r="P21" s="14"/>
      <c r="Q21" s="20" t="s">
        <v>251</v>
      </c>
      <c r="R21" s="9"/>
      <c r="S21" s="9"/>
      <c r="T21" s="92">
        <v>363.8</v>
      </c>
      <c r="U21" s="92">
        <v>363.8</v>
      </c>
      <c r="V21" s="95">
        <v>338</v>
      </c>
      <c r="W21" s="95">
        <v>358</v>
      </c>
      <c r="X21" s="92">
        <v>379.78</v>
      </c>
      <c r="Y21" s="92">
        <v>402.5</v>
      </c>
      <c r="Z21" s="73"/>
    </row>
    <row r="22" spans="1:26" ht="42.75" customHeight="1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2"/>
      <c r="U22" s="92"/>
      <c r="V22" s="95"/>
      <c r="W22" s="95"/>
      <c r="X22" s="92"/>
      <c r="Y22" s="92"/>
      <c r="Z22" s="73"/>
    </row>
    <row r="23" spans="1:26" ht="51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2"/>
      <c r="U23" s="92"/>
      <c r="V23" s="95"/>
      <c r="W23" s="95"/>
      <c r="X23" s="92"/>
      <c r="Y23" s="92"/>
      <c r="Z23" s="73"/>
    </row>
    <row r="24" spans="1:26" ht="32.2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2"/>
      <c r="U24" s="92"/>
      <c r="V24" s="95"/>
      <c r="W24" s="95"/>
      <c r="X24" s="92"/>
      <c r="Y24" s="92"/>
      <c r="Z24" s="73"/>
    </row>
    <row r="25" spans="1:26" ht="78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347</v>
      </c>
      <c r="P25" s="14"/>
      <c r="Q25" s="20" t="s">
        <v>251</v>
      </c>
      <c r="R25" s="9"/>
      <c r="S25" s="9"/>
      <c r="T25" s="92">
        <v>24.9</v>
      </c>
      <c r="U25" s="92">
        <v>21.2</v>
      </c>
      <c r="V25" s="95">
        <v>24.9</v>
      </c>
      <c r="W25" s="95">
        <v>26.4</v>
      </c>
      <c r="X25" s="92">
        <v>28</v>
      </c>
      <c r="Y25" s="92">
        <v>29.7</v>
      </c>
      <c r="Z25" s="73"/>
    </row>
    <row r="26" spans="1:26" ht="31.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2"/>
      <c r="U26" s="92"/>
      <c r="V26" s="95"/>
      <c r="W26" s="95"/>
      <c r="X26" s="92"/>
      <c r="Y26" s="92"/>
      <c r="Z26" s="73"/>
    </row>
    <row r="27" spans="1:26" ht="68.25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347</v>
      </c>
      <c r="P27" s="14"/>
      <c r="Q27" s="20" t="s">
        <v>251</v>
      </c>
      <c r="R27" s="9"/>
      <c r="S27" s="9"/>
      <c r="T27" s="92">
        <v>416.27</v>
      </c>
      <c r="U27" s="92">
        <v>376.10935</v>
      </c>
      <c r="V27" s="95">
        <v>303.5</v>
      </c>
      <c r="W27" s="95">
        <v>321.7</v>
      </c>
      <c r="X27" s="92">
        <v>341</v>
      </c>
      <c r="Y27" s="92">
        <v>361.5</v>
      </c>
      <c r="Z27" s="73"/>
    </row>
    <row r="28" spans="1:26" ht="48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347</v>
      </c>
      <c r="P28" s="14"/>
      <c r="Q28" s="20" t="s">
        <v>251</v>
      </c>
      <c r="R28" s="9"/>
      <c r="S28" s="9"/>
      <c r="T28" s="92">
        <v>2329.5</v>
      </c>
      <c r="U28" s="92">
        <v>2065.46594</v>
      </c>
      <c r="V28" s="95">
        <v>1530.2</v>
      </c>
      <c r="W28" s="95">
        <v>1622</v>
      </c>
      <c r="X28" s="92">
        <v>1719.34</v>
      </c>
      <c r="Y28" s="92">
        <v>1839.7</v>
      </c>
      <c r="Z28" s="73"/>
    </row>
    <row r="29" spans="1:26" ht="76.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87" t="s">
        <v>347</v>
      </c>
      <c r="P29" s="14"/>
      <c r="Q29" s="20" t="s">
        <v>251</v>
      </c>
      <c r="R29" s="9"/>
      <c r="S29" s="9"/>
      <c r="T29" s="92"/>
      <c r="U29" s="92"/>
      <c r="V29" s="95"/>
      <c r="W29" s="95"/>
      <c r="X29" s="92"/>
      <c r="Y29" s="92"/>
      <c r="Z29" s="73"/>
    </row>
    <row r="30" spans="1:26" ht="53.25" customHeight="1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0"/>
      <c r="R30" s="9"/>
      <c r="S30" s="9"/>
      <c r="T30" s="92"/>
      <c r="U30" s="92"/>
      <c r="V30" s="95"/>
      <c r="W30" s="95"/>
      <c r="X30" s="92"/>
      <c r="Y30" s="92"/>
      <c r="Z30" s="73"/>
    </row>
    <row r="31" spans="1:26" ht="78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347</v>
      </c>
      <c r="P31" s="14"/>
      <c r="Q31" s="20" t="s">
        <v>251</v>
      </c>
      <c r="R31" s="9"/>
      <c r="S31" s="9"/>
      <c r="T31" s="92">
        <v>15.6</v>
      </c>
      <c r="U31" s="92">
        <v>2.3</v>
      </c>
      <c r="V31" s="95">
        <v>15.6</v>
      </c>
      <c r="W31" s="95">
        <v>16.7</v>
      </c>
      <c r="X31" s="92">
        <v>17.6</v>
      </c>
      <c r="Y31" s="92">
        <v>18.6</v>
      </c>
      <c r="Z31" s="73"/>
    </row>
    <row r="32" spans="1:26" ht="41.2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2"/>
      <c r="U32" s="92"/>
      <c r="V32" s="95"/>
      <c r="W32" s="95"/>
      <c r="X32" s="92"/>
      <c r="Y32" s="92"/>
      <c r="Z32" s="73"/>
    </row>
    <row r="33" spans="1:26" ht="42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2"/>
      <c r="U33" s="92"/>
      <c r="V33" s="95"/>
      <c r="W33" s="95"/>
      <c r="X33" s="92"/>
      <c r="Y33" s="92"/>
      <c r="Z33" s="73"/>
    </row>
    <row r="34" spans="1:26" ht="12.75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2"/>
      <c r="U34" s="92"/>
      <c r="V34" s="95"/>
      <c r="W34" s="95"/>
      <c r="X34" s="92"/>
      <c r="Y34" s="92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2"/>
      <c r="U35" s="92"/>
      <c r="V35" s="95"/>
      <c r="W35" s="95"/>
      <c r="X35" s="92"/>
      <c r="Y35" s="92"/>
      <c r="Z35" s="73"/>
    </row>
    <row r="36" spans="1:26" ht="66.7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347</v>
      </c>
      <c r="P36" s="14"/>
      <c r="Q36" s="20" t="s">
        <v>251</v>
      </c>
      <c r="R36" s="9"/>
      <c r="S36" s="9"/>
      <c r="T36" s="92">
        <v>612.5</v>
      </c>
      <c r="U36" s="92">
        <v>488.12085</v>
      </c>
      <c r="V36" s="95">
        <v>92.4</v>
      </c>
      <c r="W36" s="95">
        <v>97.9</v>
      </c>
      <c r="X36" s="92">
        <v>103.8</v>
      </c>
      <c r="Y36" s="92">
        <v>110.05</v>
      </c>
      <c r="Z36" s="73"/>
    </row>
    <row r="37" spans="1:26" ht="74.25" customHeight="1">
      <c r="A37" s="5" t="s">
        <v>163</v>
      </c>
      <c r="B37" s="15" t="s">
        <v>164</v>
      </c>
      <c r="C37" s="16" t="s">
        <v>165</v>
      </c>
      <c r="D37" s="8" t="s">
        <v>253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347</v>
      </c>
      <c r="P37" s="14"/>
      <c r="Q37" s="20" t="s">
        <v>251</v>
      </c>
      <c r="R37" s="9"/>
      <c r="S37" s="9"/>
      <c r="T37" s="92">
        <v>82.5</v>
      </c>
      <c r="U37" s="92">
        <v>82.5</v>
      </c>
      <c r="V37" s="95">
        <v>160</v>
      </c>
      <c r="W37" s="95">
        <v>169.6</v>
      </c>
      <c r="X37" s="92">
        <v>179.7</v>
      </c>
      <c r="Y37" s="92">
        <v>190.5</v>
      </c>
      <c r="Z37" s="73"/>
    </row>
    <row r="38" spans="1:26" ht="45.7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347</v>
      </c>
      <c r="P38" s="14"/>
      <c r="Q38" s="20" t="s">
        <v>251</v>
      </c>
      <c r="R38" s="9"/>
      <c r="S38" s="9"/>
      <c r="T38" s="92">
        <v>230</v>
      </c>
      <c r="U38" s="92">
        <v>229.612</v>
      </c>
      <c r="V38" s="95">
        <v>250</v>
      </c>
      <c r="W38" s="95">
        <v>265</v>
      </c>
      <c r="X38" s="92">
        <v>280.9</v>
      </c>
      <c r="Y38" s="92">
        <v>297.8</v>
      </c>
      <c r="Z38" s="73"/>
    </row>
    <row r="39" spans="1:26" ht="22.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2"/>
      <c r="U39" s="92"/>
      <c r="V39" s="95"/>
      <c r="W39" s="95"/>
      <c r="X39" s="92"/>
      <c r="Y39" s="92"/>
      <c r="Z39" s="73"/>
    </row>
    <row r="40" spans="1:26" ht="44.25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2"/>
      <c r="U40" s="92"/>
      <c r="V40" s="95"/>
      <c r="W40" s="95"/>
      <c r="X40" s="92"/>
      <c r="Y40" s="92"/>
      <c r="Z40" s="73"/>
    </row>
    <row r="41" spans="1:26" ht="42.7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2"/>
      <c r="U41" s="92"/>
      <c r="V41" s="95"/>
      <c r="W41" s="95"/>
      <c r="X41" s="92"/>
      <c r="Y41" s="92"/>
      <c r="Z41" s="73"/>
    </row>
    <row r="42" spans="1:26" ht="42.7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2"/>
      <c r="U42" s="92"/>
      <c r="V42" s="95"/>
      <c r="W42" s="95"/>
      <c r="X42" s="92"/>
      <c r="Y42" s="92"/>
      <c r="Z42" s="73"/>
    </row>
    <row r="43" spans="1:26" ht="33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2"/>
      <c r="U43" s="92"/>
      <c r="V43" s="95"/>
      <c r="W43" s="95"/>
      <c r="X43" s="92"/>
      <c r="Y43" s="92"/>
      <c r="Z43" s="73"/>
    </row>
    <row r="44" spans="1:26" ht="40.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2"/>
      <c r="U44" s="92"/>
      <c r="V44" s="95"/>
      <c r="W44" s="95"/>
      <c r="X44" s="92"/>
      <c r="Y44" s="92"/>
      <c r="Z44" s="73"/>
    </row>
    <row r="45" spans="1:26" ht="30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2"/>
      <c r="U45" s="92"/>
      <c r="V45" s="95"/>
      <c r="W45" s="95"/>
      <c r="X45" s="92"/>
      <c r="Y45" s="92"/>
      <c r="Z45" s="73"/>
    </row>
    <row r="46" spans="1:26" ht="66.7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87" t="s">
        <v>347</v>
      </c>
      <c r="P46" s="14"/>
      <c r="Q46" s="20" t="s">
        <v>251</v>
      </c>
      <c r="R46" s="9"/>
      <c r="S46" s="9"/>
      <c r="T46" s="92"/>
      <c r="U46" s="92"/>
      <c r="V46" s="95"/>
      <c r="W46" s="95"/>
      <c r="X46" s="92"/>
      <c r="Y46" s="92"/>
      <c r="Z46" s="73"/>
    </row>
    <row r="47" spans="1:26" ht="22.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2"/>
      <c r="U47" s="92"/>
      <c r="V47" s="95"/>
      <c r="W47" s="95"/>
      <c r="X47" s="92"/>
      <c r="Y47" s="92"/>
      <c r="Z47" s="73"/>
    </row>
    <row r="48" spans="1:26" ht="54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2"/>
      <c r="U48" s="92"/>
      <c r="V48" s="95"/>
      <c r="W48" s="95"/>
      <c r="X48" s="92"/>
      <c r="Y48" s="92"/>
      <c r="Z48" s="73"/>
    </row>
    <row r="49" spans="1:26" ht="23.2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2"/>
      <c r="U49" s="92"/>
      <c r="V49" s="95"/>
      <c r="W49" s="95"/>
      <c r="X49" s="92"/>
      <c r="Y49" s="92"/>
      <c r="Z49" s="73"/>
    </row>
    <row r="50" spans="1:26" ht="33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2"/>
      <c r="U50" s="92"/>
      <c r="V50" s="95"/>
      <c r="W50" s="95"/>
      <c r="X50" s="92"/>
      <c r="Y50" s="92"/>
      <c r="Z50" s="73"/>
    </row>
    <row r="51" spans="1:26" ht="68.25" customHeight="1">
      <c r="A51" s="5" t="s">
        <v>208</v>
      </c>
      <c r="B51" s="11" t="s">
        <v>209</v>
      </c>
      <c r="C51" s="12" t="s">
        <v>210</v>
      </c>
      <c r="D51" s="8" t="s">
        <v>229</v>
      </c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2">
        <f aca="true" t="shared" si="1" ref="T51:Y51">SUM(T52)</f>
        <v>282.3</v>
      </c>
      <c r="U51" s="92">
        <f t="shared" si="1"/>
        <v>282.3</v>
      </c>
      <c r="V51" s="92">
        <f t="shared" si="1"/>
        <v>0</v>
      </c>
      <c r="W51" s="92">
        <f t="shared" si="1"/>
        <v>0</v>
      </c>
      <c r="X51" s="92">
        <f t="shared" si="1"/>
        <v>0</v>
      </c>
      <c r="Y51" s="92">
        <f t="shared" si="1"/>
        <v>0</v>
      </c>
      <c r="Z51" s="73"/>
    </row>
    <row r="52" spans="1:26" ht="48" customHeight="1">
      <c r="A52" s="25" t="s">
        <v>211</v>
      </c>
      <c r="B52" s="11" t="s">
        <v>212</v>
      </c>
      <c r="C52" s="12"/>
      <c r="D52" s="8" t="s">
        <v>254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347</v>
      </c>
      <c r="P52" s="14"/>
      <c r="Q52" s="20" t="s">
        <v>251</v>
      </c>
      <c r="R52" s="9"/>
      <c r="S52" s="9"/>
      <c r="T52" s="92">
        <v>282.3</v>
      </c>
      <c r="U52" s="92">
        <v>282.3</v>
      </c>
      <c r="V52" s="95"/>
      <c r="W52" s="95"/>
      <c r="X52" s="92"/>
      <c r="Y52" s="92"/>
      <c r="Z52" s="73"/>
    </row>
    <row r="53" spans="1:26" ht="67.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2">
        <f aca="true" t="shared" si="2" ref="T53:Y53">SUM(T54)</f>
        <v>110.3</v>
      </c>
      <c r="U53" s="92">
        <f t="shared" si="2"/>
        <v>110.3</v>
      </c>
      <c r="V53" s="92">
        <f t="shared" si="2"/>
        <v>109</v>
      </c>
      <c r="W53" s="92">
        <f t="shared" si="2"/>
        <v>110.3</v>
      </c>
      <c r="X53" s="92">
        <f t="shared" si="2"/>
        <v>115</v>
      </c>
      <c r="Y53" s="92">
        <f t="shared" si="2"/>
        <v>115</v>
      </c>
      <c r="Z53" s="73"/>
    </row>
    <row r="54" spans="1:26" ht="47.25" customHeight="1">
      <c r="A54" s="52" t="s">
        <v>229</v>
      </c>
      <c r="B54" s="11" t="s">
        <v>218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347</v>
      </c>
      <c r="P54" s="14"/>
      <c r="Q54" s="20" t="s">
        <v>251</v>
      </c>
      <c r="R54" s="9"/>
      <c r="S54" s="9"/>
      <c r="T54" s="92">
        <v>110.3</v>
      </c>
      <c r="U54" s="92">
        <v>110.3</v>
      </c>
      <c r="V54" s="95">
        <v>109</v>
      </c>
      <c r="W54" s="95">
        <v>110.3</v>
      </c>
      <c r="X54" s="92">
        <v>115</v>
      </c>
      <c r="Y54" s="92">
        <v>115</v>
      </c>
      <c r="Z54" s="73"/>
    </row>
    <row r="55" spans="1:26" ht="78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92">
        <f aca="true" t="shared" si="3" ref="T55:Y55">SUM(T56)</f>
        <v>77.79525</v>
      </c>
      <c r="U55" s="92">
        <f t="shared" si="3"/>
        <v>77.79525</v>
      </c>
      <c r="V55" s="92">
        <f t="shared" si="3"/>
        <v>0</v>
      </c>
      <c r="W55" s="92">
        <f t="shared" si="3"/>
        <v>78.2</v>
      </c>
      <c r="X55" s="92">
        <f t="shared" si="3"/>
        <v>82.9</v>
      </c>
      <c r="Y55" s="92">
        <f t="shared" si="3"/>
        <v>87.86</v>
      </c>
      <c r="Z55" s="73"/>
    </row>
    <row r="56" spans="1:26" ht="78" customHeight="1">
      <c r="A56" s="25" t="s">
        <v>363</v>
      </c>
      <c r="B56" s="37" t="s">
        <v>360</v>
      </c>
      <c r="C56" s="57" t="s">
        <v>361</v>
      </c>
      <c r="D56" s="91" t="s">
        <v>362</v>
      </c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92">
        <v>77.79525</v>
      </c>
      <c r="U56" s="92">
        <v>77.79525</v>
      </c>
      <c r="V56" s="95">
        <v>0</v>
      </c>
      <c r="W56" s="95">
        <v>78.2</v>
      </c>
      <c r="X56" s="92">
        <v>82.9</v>
      </c>
      <c r="Y56" s="92">
        <v>87.86</v>
      </c>
      <c r="Z56" s="73"/>
    </row>
    <row r="57" spans="1:26" ht="22.5">
      <c r="A57" s="5"/>
      <c r="B57" s="6" t="s">
        <v>228</v>
      </c>
      <c r="C57" s="7"/>
      <c r="D57" s="8"/>
      <c r="E57" s="9"/>
      <c r="F57" s="9"/>
      <c r="G57" s="14"/>
      <c r="H57" s="14"/>
      <c r="I57" s="14"/>
      <c r="J57" s="14"/>
      <c r="K57" s="14"/>
      <c r="L57" s="14"/>
      <c r="M57" s="14"/>
      <c r="N57" s="9"/>
      <c r="O57" s="14"/>
      <c r="P57" s="9" t="s">
        <v>229</v>
      </c>
      <c r="Q57" s="33"/>
      <c r="R57" s="9"/>
      <c r="S57" s="9"/>
      <c r="T57" s="94">
        <f aca="true" t="shared" si="4" ref="T57:Y57">SUM(T8,T51,T53,T55)</f>
        <v>6150.195250000001</v>
      </c>
      <c r="U57" s="94">
        <f t="shared" si="4"/>
        <v>5492.6633900000015</v>
      </c>
      <c r="V57" s="35">
        <f t="shared" si="4"/>
        <v>4120.235000000001</v>
      </c>
      <c r="W57" s="94">
        <f t="shared" si="4"/>
        <v>4387.23</v>
      </c>
      <c r="X57" s="94">
        <f t="shared" si="4"/>
        <v>4648.639999999999</v>
      </c>
      <c r="Y57" s="94">
        <f t="shared" si="4"/>
        <v>4937.900000000001</v>
      </c>
      <c r="Z57" s="73"/>
    </row>
    <row r="58" spans="1:25" ht="14.25" customHeight="1" hidden="1">
      <c r="A58" s="44"/>
      <c r="B58" s="53"/>
      <c r="C58" s="12"/>
      <c r="D58" s="8"/>
      <c r="E58" s="9"/>
      <c r="F58" s="9"/>
      <c r="G58" s="62"/>
      <c r="H58" s="30"/>
      <c r="I58" s="30"/>
      <c r="J58" s="30"/>
      <c r="K58" s="30"/>
      <c r="L58" s="30"/>
      <c r="M58" s="30"/>
      <c r="N58" s="9"/>
      <c r="O58" s="14"/>
      <c r="P58" s="9"/>
      <c r="Q58" s="9"/>
      <c r="R58" s="9"/>
      <c r="S58" s="9"/>
      <c r="T58" s="9"/>
      <c r="U58" s="9"/>
      <c r="V58" s="9"/>
      <c r="W58" s="28"/>
      <c r="X58" s="58"/>
      <c r="Y58" s="64"/>
    </row>
    <row r="59" spans="1:25" ht="12.75" customHeight="1" hidden="1">
      <c r="A59" s="28"/>
      <c r="B59" s="11"/>
      <c r="C59" s="28"/>
      <c r="D59" s="28"/>
      <c r="E59" s="28"/>
      <c r="F59" s="28"/>
      <c r="G59" s="37"/>
      <c r="H59" s="28"/>
      <c r="I59" s="28"/>
      <c r="J59" s="28"/>
      <c r="K59" s="28"/>
      <c r="L59" s="28"/>
      <c r="M59" s="28"/>
      <c r="N59" s="28"/>
      <c r="O59" s="54"/>
      <c r="P59" s="28"/>
      <c r="Q59" s="28"/>
      <c r="R59" s="28"/>
      <c r="S59" s="28"/>
      <c r="T59" s="28"/>
      <c r="U59" s="28"/>
      <c r="V59" s="28"/>
      <c r="W59" s="9"/>
      <c r="X59" s="9"/>
      <c r="Y59" s="28"/>
    </row>
    <row r="60" spans="1:25" ht="12.75" customHeight="1" hidden="1">
      <c r="A60" s="28"/>
      <c r="B60" s="38"/>
      <c r="C60" s="28"/>
      <c r="D60" s="32"/>
      <c r="E60" s="28"/>
      <c r="F60" s="28"/>
      <c r="G60" s="9"/>
      <c r="H60" s="9"/>
      <c r="I60" s="9"/>
      <c r="J60" s="9"/>
      <c r="K60" s="9"/>
      <c r="L60" s="9"/>
      <c r="M60" s="9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7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s="36" customFormat="1" ht="12.75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.75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.75" customHeight="1" hidden="1">
      <c r="A64" s="116"/>
      <c r="B64" s="117"/>
      <c r="C64" s="118"/>
      <c r="D64" s="45"/>
      <c r="E64" s="46"/>
      <c r="F64" s="46"/>
      <c r="G64" s="37"/>
      <c r="H64" s="28"/>
      <c r="I64" s="28"/>
      <c r="J64" s="28"/>
      <c r="K64" s="28"/>
      <c r="L64" s="28"/>
      <c r="M64" s="28"/>
      <c r="N64" s="46"/>
      <c r="O64" s="46"/>
      <c r="P64" s="46"/>
      <c r="Q64" s="39"/>
      <c r="R64" s="39"/>
      <c r="S64" s="39"/>
      <c r="T64" s="39"/>
      <c r="U64" s="39"/>
      <c r="V64" s="39"/>
      <c r="W64" s="39"/>
      <c r="X64" s="39"/>
      <c r="Y64" s="39"/>
    </row>
    <row r="65" spans="7:13" ht="12.75">
      <c r="G65" s="37"/>
      <c r="H65" s="28"/>
      <c r="I65" s="28"/>
      <c r="J65" s="28"/>
      <c r="K65" s="28"/>
      <c r="L65" s="28"/>
      <c r="M65" s="28"/>
    </row>
    <row r="67" spans="1:25" ht="12.75">
      <c r="A67" s="36"/>
      <c r="B67" s="36"/>
      <c r="C67" s="36"/>
      <c r="D67" s="36"/>
      <c r="E67" s="36"/>
      <c r="F67" s="36"/>
      <c r="N67" s="36"/>
      <c r="O67" s="36"/>
      <c r="P67" s="36"/>
      <c r="Q67" s="100" t="s">
        <v>230</v>
      </c>
      <c r="R67" s="100"/>
      <c r="S67" s="100"/>
      <c r="T67" s="100"/>
      <c r="U67" s="100"/>
      <c r="V67" s="36"/>
      <c r="W67" s="36"/>
      <c r="X67" s="36" t="s">
        <v>229</v>
      </c>
      <c r="Y67" s="36"/>
    </row>
    <row r="68" spans="1:25" ht="12.75">
      <c r="A68" s="36"/>
      <c r="B68" s="100" t="s">
        <v>255</v>
      </c>
      <c r="C68" s="100"/>
      <c r="D68" s="100"/>
      <c r="E68" s="36"/>
      <c r="F68" s="36"/>
      <c r="N68" s="36"/>
      <c r="O68" s="36"/>
      <c r="P68" s="36"/>
      <c r="Q68" s="42" t="s">
        <v>233</v>
      </c>
      <c r="R68" s="42"/>
      <c r="S68" s="42"/>
      <c r="T68" s="42"/>
      <c r="U68" s="42"/>
      <c r="V68" s="36"/>
      <c r="W68" s="36"/>
      <c r="X68" s="82"/>
      <c r="Y68" s="36"/>
    </row>
    <row r="69" spans="7:13" ht="12.75">
      <c r="G69" s="85"/>
      <c r="H69" s="36"/>
      <c r="I69" s="36"/>
      <c r="J69" s="36"/>
      <c r="K69" s="36"/>
      <c r="L69" s="36"/>
      <c r="M69" s="36"/>
    </row>
    <row r="70" spans="7:13" ht="12.75">
      <c r="G70" s="85" t="s">
        <v>232</v>
      </c>
      <c r="I70" s="36"/>
      <c r="J70" s="36"/>
      <c r="K70" s="36"/>
      <c r="L70" s="36"/>
      <c r="M70" s="36"/>
    </row>
  </sheetData>
  <sheetProtection/>
  <mergeCells count="21">
    <mergeCell ref="F4:I4"/>
    <mergeCell ref="V4:V5"/>
    <mergeCell ref="N4:Q4"/>
    <mergeCell ref="Q67:U67"/>
    <mergeCell ref="B68:D68"/>
    <mergeCell ref="R4:R5"/>
    <mergeCell ref="S4:U4"/>
    <mergeCell ref="H31:H32"/>
    <mergeCell ref="I31:I32"/>
    <mergeCell ref="A64:C64"/>
    <mergeCell ref="G31:G32"/>
    <mergeCell ref="W4:W5"/>
    <mergeCell ref="J4:M4"/>
    <mergeCell ref="R3:Y3"/>
    <mergeCell ref="Z3:Z5"/>
    <mergeCell ref="X4:Y4"/>
    <mergeCell ref="A2:Y2"/>
    <mergeCell ref="A3:C5"/>
    <mergeCell ref="D3:D5"/>
    <mergeCell ref="E3:Q3"/>
    <mergeCell ref="E4:E5"/>
  </mergeCells>
  <printOptions/>
  <pageMargins left="0.3937007874015748" right="0.3937007874015748" top="0.5" bottom="0.34" header="0.5118110236220472" footer="0.3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SheetLayoutView="100" zoomScalePageLayoutView="0" workbookViewId="0" topLeftCell="A1">
      <pane xSplit="6" ySplit="6" topLeftCell="P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Z59" sqref="Z59"/>
    </sheetView>
  </sheetViews>
  <sheetFormatPr defaultColWidth="9.00390625" defaultRowHeight="12.75"/>
  <cols>
    <col min="1" max="1" width="6.875" style="41" customWidth="1"/>
    <col min="2" max="2" width="36.75390625" style="41" customWidth="1"/>
    <col min="3" max="3" width="9.125" style="41" customWidth="1"/>
    <col min="4" max="4" width="6.753906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12890625" style="41" hidden="1" customWidth="1"/>
    <col min="15" max="15" width="20.375" style="41" customWidth="1"/>
    <col min="16" max="16" width="9.125" style="41" customWidth="1"/>
    <col min="17" max="17" width="9.875" style="41" customWidth="1"/>
    <col min="18" max="18" width="9.125" style="41" hidden="1" customWidth="1"/>
    <col min="19" max="19" width="6.25390625" style="41" hidden="1" customWidth="1"/>
    <col min="20" max="21" width="9.125" style="41" customWidth="1"/>
    <col min="22" max="23" width="9.625" style="41" customWidth="1"/>
    <col min="24" max="25" width="9.1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30" customHeight="1">
      <c r="A2" s="102" t="s">
        <v>256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7"/>
      <c r="U7" s="127"/>
      <c r="V7" s="132"/>
      <c r="W7" s="132"/>
      <c r="X7" s="127"/>
      <c r="Y7" s="127"/>
      <c r="Z7" s="73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127"/>
      <c r="U8" s="127"/>
      <c r="V8" s="132"/>
      <c r="W8" s="132"/>
      <c r="X8" s="127"/>
      <c r="Y8" s="127"/>
      <c r="Z8" s="73"/>
    </row>
    <row r="9" spans="1:26" ht="67.5" customHeight="1">
      <c r="A9" s="123" t="s">
        <v>40</v>
      </c>
      <c r="B9" s="121" t="s">
        <v>41</v>
      </c>
      <c r="C9" s="121" t="s">
        <v>42</v>
      </c>
      <c r="D9" s="8" t="s">
        <v>245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348</v>
      </c>
      <c r="P9" s="14"/>
      <c r="Q9" s="88" t="s">
        <v>338</v>
      </c>
      <c r="R9" s="9"/>
      <c r="S9" s="9"/>
      <c r="T9" s="127">
        <v>818</v>
      </c>
      <c r="U9" s="127">
        <v>779.2</v>
      </c>
      <c r="V9" s="132">
        <v>773.59</v>
      </c>
      <c r="W9" s="132">
        <v>830.6</v>
      </c>
      <c r="X9" s="127">
        <v>880.44</v>
      </c>
      <c r="Y9" s="127">
        <v>933.3</v>
      </c>
      <c r="Z9" s="73"/>
    </row>
    <row r="10" spans="1:26" ht="39.75" customHeight="1">
      <c r="A10" s="136"/>
      <c r="B10" s="135"/>
      <c r="C10" s="135"/>
      <c r="D10" s="134" t="s">
        <v>257</v>
      </c>
      <c r="E10" s="9"/>
      <c r="F10" s="9"/>
      <c r="G10" s="24"/>
      <c r="H10" s="17"/>
      <c r="I10" s="18"/>
      <c r="J10" s="14"/>
      <c r="K10" s="19"/>
      <c r="L10" s="18"/>
      <c r="M10" s="18"/>
      <c r="N10" s="14"/>
      <c r="O10" s="87"/>
      <c r="P10" s="14"/>
      <c r="Q10" s="88"/>
      <c r="R10" s="9"/>
      <c r="S10" s="9"/>
      <c r="T10" s="127"/>
      <c r="U10" s="127"/>
      <c r="V10" s="132">
        <v>48.15</v>
      </c>
      <c r="W10" s="132"/>
      <c r="X10" s="127"/>
      <c r="Y10" s="127"/>
      <c r="Z10" s="73"/>
    </row>
    <row r="11" spans="1:26" ht="39.75" customHeight="1">
      <c r="A11" s="124"/>
      <c r="B11" s="122"/>
      <c r="C11" s="122"/>
      <c r="D11" s="134" t="s">
        <v>378</v>
      </c>
      <c r="E11" s="9"/>
      <c r="F11" s="9"/>
      <c r="G11" s="24"/>
      <c r="H11" s="17"/>
      <c r="I11" s="18"/>
      <c r="J11" s="14"/>
      <c r="K11" s="19"/>
      <c r="L11" s="18"/>
      <c r="M11" s="18"/>
      <c r="N11" s="14"/>
      <c r="O11" s="87"/>
      <c r="P11" s="14"/>
      <c r="Q11" s="88"/>
      <c r="R11" s="9"/>
      <c r="S11" s="9"/>
      <c r="T11" s="127">
        <v>10</v>
      </c>
      <c r="U11" s="127"/>
      <c r="V11" s="132">
        <v>10</v>
      </c>
      <c r="W11" s="132"/>
      <c r="X11" s="127"/>
      <c r="Y11" s="127"/>
      <c r="Z11" s="73"/>
    </row>
    <row r="12" spans="1:26" ht="18.75" customHeight="1">
      <c r="A12" s="5" t="s">
        <v>49</v>
      </c>
      <c r="B12" s="15" t="s">
        <v>50</v>
      </c>
      <c r="C12" s="16" t="s">
        <v>51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127"/>
      <c r="U12" s="127"/>
      <c r="V12" s="132"/>
      <c r="W12" s="132"/>
      <c r="X12" s="127"/>
      <c r="Y12" s="127"/>
      <c r="Z12" s="73"/>
    </row>
    <row r="13" spans="1:26" ht="72" customHeight="1">
      <c r="A13" s="5" t="s">
        <v>52</v>
      </c>
      <c r="B13" s="15" t="s">
        <v>53</v>
      </c>
      <c r="C13" s="16" t="s">
        <v>54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127"/>
      <c r="U13" s="127"/>
      <c r="V13" s="132"/>
      <c r="W13" s="132"/>
      <c r="X13" s="127"/>
      <c r="Y13" s="127"/>
      <c r="Z13" s="73"/>
    </row>
    <row r="14" spans="1:26" ht="72" customHeight="1">
      <c r="A14" s="5" t="s">
        <v>55</v>
      </c>
      <c r="B14" s="15" t="s">
        <v>56</v>
      </c>
      <c r="C14" s="16" t="s">
        <v>57</v>
      </c>
      <c r="D14" s="8" t="s">
        <v>257</v>
      </c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127"/>
      <c r="U14" s="127"/>
      <c r="V14" s="132"/>
      <c r="W14" s="132"/>
      <c r="X14" s="127"/>
      <c r="Y14" s="127"/>
      <c r="Z14" s="73"/>
    </row>
    <row r="15" spans="1:26" ht="73.5" customHeight="1">
      <c r="A15" s="5" t="s">
        <v>58</v>
      </c>
      <c r="B15" s="15" t="s">
        <v>59</v>
      </c>
      <c r="C15" s="16" t="s">
        <v>60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127"/>
      <c r="U15" s="127"/>
      <c r="V15" s="132"/>
      <c r="W15" s="132"/>
      <c r="X15" s="127"/>
      <c r="Y15" s="127"/>
      <c r="Z15" s="73"/>
    </row>
    <row r="16" spans="1:26" ht="52.5">
      <c r="A16" s="5" t="s">
        <v>61</v>
      </c>
      <c r="B16" s="15" t="s">
        <v>62</v>
      </c>
      <c r="C16" s="16" t="s">
        <v>63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127"/>
      <c r="U16" s="127"/>
      <c r="V16" s="132"/>
      <c r="W16" s="132"/>
      <c r="X16" s="127"/>
      <c r="Y16" s="127"/>
      <c r="Z16" s="73"/>
    </row>
    <row r="17" spans="1:26" ht="72" customHeight="1">
      <c r="A17" s="5" t="s">
        <v>64</v>
      </c>
      <c r="B17" s="15" t="s">
        <v>65</v>
      </c>
      <c r="C17" s="16" t="s">
        <v>66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127"/>
      <c r="U17" s="127"/>
      <c r="V17" s="132"/>
      <c r="W17" s="132"/>
      <c r="X17" s="127"/>
      <c r="Y17" s="127"/>
      <c r="Z17" s="73"/>
    </row>
    <row r="18" spans="1:26" ht="30" customHeight="1">
      <c r="A18" s="5" t="s">
        <v>67</v>
      </c>
      <c r="B18" s="15" t="s">
        <v>68</v>
      </c>
      <c r="C18" s="16" t="s">
        <v>69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127"/>
      <c r="U18" s="127"/>
      <c r="V18" s="132"/>
      <c r="W18" s="132"/>
      <c r="X18" s="127"/>
      <c r="Y18" s="127"/>
      <c r="Z18" s="73"/>
    </row>
    <row r="19" spans="1:26" ht="22.5" customHeight="1">
      <c r="A19" s="5" t="s">
        <v>70</v>
      </c>
      <c r="B19" s="15" t="s">
        <v>71</v>
      </c>
      <c r="C19" s="16" t="s">
        <v>72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127"/>
      <c r="U19" s="127"/>
      <c r="V19" s="132"/>
      <c r="W19" s="132"/>
      <c r="X19" s="127"/>
      <c r="Y19" s="127"/>
      <c r="Z19" s="73"/>
    </row>
    <row r="20" spans="1:26" ht="30" customHeight="1">
      <c r="A20" s="5" t="s">
        <v>73</v>
      </c>
      <c r="B20" s="15" t="s">
        <v>74</v>
      </c>
      <c r="C20" s="16" t="s">
        <v>75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127"/>
      <c r="U20" s="127"/>
      <c r="V20" s="132"/>
      <c r="W20" s="132"/>
      <c r="X20" s="127"/>
      <c r="Y20" s="127"/>
      <c r="Z20" s="73"/>
    </row>
    <row r="21" spans="1:26" ht="68.25" customHeight="1">
      <c r="A21" s="123" t="s">
        <v>76</v>
      </c>
      <c r="B21" s="121" t="s">
        <v>77</v>
      </c>
      <c r="C21" s="121" t="s">
        <v>78</v>
      </c>
      <c r="D21" s="8" t="s">
        <v>79</v>
      </c>
      <c r="E21" s="9"/>
      <c r="F21" s="9"/>
      <c r="G21" s="24" t="s">
        <v>44</v>
      </c>
      <c r="H21" s="17" t="s">
        <v>80</v>
      </c>
      <c r="I21" s="18" t="s">
        <v>81</v>
      </c>
      <c r="J21" s="14"/>
      <c r="K21" s="19" t="s">
        <v>47</v>
      </c>
      <c r="L21" s="18" t="s">
        <v>82</v>
      </c>
      <c r="M21" s="18" t="s">
        <v>46</v>
      </c>
      <c r="N21" s="14"/>
      <c r="O21" s="87" t="s">
        <v>348</v>
      </c>
      <c r="P21" s="14"/>
      <c r="Q21" s="20" t="s">
        <v>338</v>
      </c>
      <c r="R21" s="9"/>
      <c r="S21" s="9"/>
      <c r="T21" s="127"/>
      <c r="U21" s="127"/>
      <c r="V21" s="132">
        <v>0</v>
      </c>
      <c r="W21" s="132"/>
      <c r="X21" s="127"/>
      <c r="Y21" s="127"/>
      <c r="Z21" s="73"/>
    </row>
    <row r="22" spans="1:26" ht="68.25" customHeight="1">
      <c r="A22" s="124"/>
      <c r="B22" s="122"/>
      <c r="C22" s="122"/>
      <c r="D22" s="134" t="s">
        <v>374</v>
      </c>
      <c r="E22" s="9"/>
      <c r="F22" s="9"/>
      <c r="G22" s="24"/>
      <c r="H22" s="17"/>
      <c r="I22" s="18"/>
      <c r="J22" s="14"/>
      <c r="K22" s="19"/>
      <c r="L22" s="18"/>
      <c r="M22" s="18"/>
      <c r="N22" s="14"/>
      <c r="O22" s="87"/>
      <c r="P22" s="14"/>
      <c r="Q22" s="20"/>
      <c r="R22" s="9"/>
      <c r="S22" s="9"/>
      <c r="T22" s="127"/>
      <c r="U22" s="127"/>
      <c r="V22" s="132">
        <v>225.855</v>
      </c>
      <c r="W22" s="132"/>
      <c r="X22" s="127"/>
      <c r="Y22" s="127"/>
      <c r="Z22" s="73"/>
    </row>
    <row r="23" spans="1:26" ht="73.5" customHeight="1">
      <c r="A23" s="5" t="s">
        <v>83</v>
      </c>
      <c r="B23" s="15" t="s">
        <v>84</v>
      </c>
      <c r="C23" s="16" t="s">
        <v>85</v>
      </c>
      <c r="D23" s="8" t="s">
        <v>364</v>
      </c>
      <c r="E23" s="9"/>
      <c r="F23" s="9"/>
      <c r="G23" s="24" t="s">
        <v>44</v>
      </c>
      <c r="H23" s="17" t="s">
        <v>87</v>
      </c>
      <c r="I23" s="18" t="s">
        <v>81</v>
      </c>
      <c r="J23" s="14"/>
      <c r="K23" s="19" t="s">
        <v>47</v>
      </c>
      <c r="L23" s="18" t="s">
        <v>88</v>
      </c>
      <c r="M23" s="18" t="s">
        <v>46</v>
      </c>
      <c r="N23" s="14"/>
      <c r="O23" s="87" t="s">
        <v>348</v>
      </c>
      <c r="P23" s="14"/>
      <c r="Q23" s="20" t="s">
        <v>338</v>
      </c>
      <c r="R23" s="9"/>
      <c r="S23" s="9"/>
      <c r="T23" s="127">
        <v>1346.69</v>
      </c>
      <c r="U23" s="127">
        <v>1236.69</v>
      </c>
      <c r="V23" s="132">
        <v>700</v>
      </c>
      <c r="W23" s="132">
        <v>742</v>
      </c>
      <c r="X23" s="127">
        <v>786.5</v>
      </c>
      <c r="Y23" s="127">
        <v>833.7</v>
      </c>
      <c r="Z23" s="73"/>
    </row>
    <row r="24" spans="1:26" ht="90">
      <c r="A24" s="5" t="s">
        <v>89</v>
      </c>
      <c r="B24" s="15" t="s">
        <v>90</v>
      </c>
      <c r="C24" s="16" t="s">
        <v>91</v>
      </c>
      <c r="D24" s="8" t="s">
        <v>92</v>
      </c>
      <c r="E24" s="9"/>
      <c r="F24" s="9"/>
      <c r="G24" s="24" t="s">
        <v>44</v>
      </c>
      <c r="H24" s="17" t="s">
        <v>93</v>
      </c>
      <c r="I24" s="18" t="s">
        <v>81</v>
      </c>
      <c r="J24" s="14"/>
      <c r="K24" s="19" t="s">
        <v>47</v>
      </c>
      <c r="L24" s="18" t="s">
        <v>94</v>
      </c>
      <c r="M24" s="18" t="s">
        <v>46</v>
      </c>
      <c r="N24" s="14"/>
      <c r="O24" s="87" t="s">
        <v>348</v>
      </c>
      <c r="P24" s="14"/>
      <c r="Q24" s="20" t="s">
        <v>338</v>
      </c>
      <c r="R24" s="9"/>
      <c r="S24" s="9"/>
      <c r="T24" s="127">
        <v>3046</v>
      </c>
      <c r="U24" s="127">
        <v>3042</v>
      </c>
      <c r="V24" s="132">
        <v>572.9</v>
      </c>
      <c r="W24" s="132">
        <v>607.3</v>
      </c>
      <c r="X24" s="127">
        <v>643.7</v>
      </c>
      <c r="Y24" s="127">
        <v>682.4</v>
      </c>
      <c r="Z24" s="73"/>
    </row>
    <row r="25" spans="1:26" ht="42">
      <c r="A25" s="5" t="s">
        <v>95</v>
      </c>
      <c r="B25" s="15" t="s">
        <v>96</v>
      </c>
      <c r="C25" s="16" t="s">
        <v>97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127"/>
      <c r="U25" s="127"/>
      <c r="V25" s="132"/>
      <c r="W25" s="132"/>
      <c r="X25" s="127"/>
      <c r="Y25" s="127"/>
      <c r="Z25" s="73"/>
    </row>
    <row r="26" spans="1:26" ht="51" customHeight="1">
      <c r="A26" s="5" t="s">
        <v>98</v>
      </c>
      <c r="B26" s="15" t="s">
        <v>99</v>
      </c>
      <c r="C26" s="16" t="s">
        <v>100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127"/>
      <c r="U26" s="127"/>
      <c r="V26" s="132"/>
      <c r="W26" s="132"/>
      <c r="X26" s="127"/>
      <c r="Y26" s="127"/>
      <c r="Z26" s="73"/>
    </row>
    <row r="27" spans="1:26" ht="30" customHeight="1">
      <c r="A27" s="5" t="s">
        <v>101</v>
      </c>
      <c r="B27" s="15" t="s">
        <v>102</v>
      </c>
      <c r="C27" s="16" t="s">
        <v>103</v>
      </c>
      <c r="D27" s="8"/>
      <c r="E27" s="9"/>
      <c r="F27" s="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9"/>
      <c r="S27" s="9"/>
      <c r="T27" s="127"/>
      <c r="U27" s="127"/>
      <c r="V27" s="132"/>
      <c r="W27" s="132"/>
      <c r="X27" s="127"/>
      <c r="Y27" s="127"/>
      <c r="Z27" s="73"/>
    </row>
    <row r="28" spans="1:26" ht="90" customHeight="1">
      <c r="A28" s="5" t="s">
        <v>104</v>
      </c>
      <c r="B28" s="15" t="s">
        <v>105</v>
      </c>
      <c r="C28" s="16" t="s">
        <v>106</v>
      </c>
      <c r="D28" s="8" t="s">
        <v>107</v>
      </c>
      <c r="E28" s="9"/>
      <c r="F28" s="9"/>
      <c r="G28" s="24" t="s">
        <v>108</v>
      </c>
      <c r="H28" s="17" t="s">
        <v>109</v>
      </c>
      <c r="I28" s="18" t="s">
        <v>81</v>
      </c>
      <c r="J28" s="14"/>
      <c r="K28" s="19" t="s">
        <v>110</v>
      </c>
      <c r="L28" s="18" t="s">
        <v>111</v>
      </c>
      <c r="M28" s="18" t="s">
        <v>112</v>
      </c>
      <c r="N28" s="14"/>
      <c r="O28" s="14"/>
      <c r="P28" s="14"/>
      <c r="Q28" s="20"/>
      <c r="R28" s="9"/>
      <c r="S28" s="9"/>
      <c r="T28" s="127"/>
      <c r="U28" s="127"/>
      <c r="V28" s="132"/>
      <c r="W28" s="132"/>
      <c r="X28" s="127"/>
      <c r="Y28" s="127"/>
      <c r="Z28" s="73"/>
    </row>
    <row r="29" spans="1:26" ht="31.5" customHeight="1">
      <c r="A29" s="5" t="s">
        <v>113</v>
      </c>
      <c r="B29" s="15" t="s">
        <v>114</v>
      </c>
      <c r="C29" s="16" t="s">
        <v>115</v>
      </c>
      <c r="D29" s="8"/>
      <c r="E29" s="9"/>
      <c r="F29" s="9"/>
      <c r="G29" s="24"/>
      <c r="H29" s="17"/>
      <c r="I29" s="18"/>
      <c r="J29" s="14"/>
      <c r="K29" s="19"/>
      <c r="L29" s="18"/>
      <c r="M29" s="18"/>
      <c r="N29" s="14"/>
      <c r="O29" s="14"/>
      <c r="P29" s="14"/>
      <c r="Q29" s="14"/>
      <c r="R29" s="9"/>
      <c r="S29" s="9"/>
      <c r="T29" s="127"/>
      <c r="U29" s="127"/>
      <c r="V29" s="132"/>
      <c r="W29" s="132"/>
      <c r="X29" s="127"/>
      <c r="Y29" s="127"/>
      <c r="Z29" s="73"/>
    </row>
    <row r="30" spans="1:26" ht="90" customHeight="1">
      <c r="A30" s="5" t="s">
        <v>116</v>
      </c>
      <c r="B30" s="15" t="s">
        <v>117</v>
      </c>
      <c r="C30" s="16" t="s">
        <v>118</v>
      </c>
      <c r="D30" s="8" t="s">
        <v>119</v>
      </c>
      <c r="E30" s="9"/>
      <c r="F30" s="9"/>
      <c r="G30" s="24" t="s">
        <v>44</v>
      </c>
      <c r="H30" s="17" t="s">
        <v>120</v>
      </c>
      <c r="I30" s="18" t="s">
        <v>81</v>
      </c>
      <c r="J30" s="14"/>
      <c r="K30" s="19" t="s">
        <v>121</v>
      </c>
      <c r="L30" s="18" t="s">
        <v>122</v>
      </c>
      <c r="M30" s="18" t="s">
        <v>123</v>
      </c>
      <c r="N30" s="14"/>
      <c r="O30" s="14"/>
      <c r="P30" s="14"/>
      <c r="Q30" s="20"/>
      <c r="R30" s="9"/>
      <c r="S30" s="9"/>
      <c r="T30" s="127"/>
      <c r="U30" s="127"/>
      <c r="V30" s="132"/>
      <c r="W30" s="132"/>
      <c r="X30" s="127"/>
      <c r="Y30" s="127"/>
      <c r="Z30" s="73"/>
    </row>
    <row r="31" spans="1:26" ht="66.75" customHeight="1">
      <c r="A31" s="5" t="s">
        <v>124</v>
      </c>
      <c r="B31" s="15" t="s">
        <v>125</v>
      </c>
      <c r="C31" s="16" t="s">
        <v>126</v>
      </c>
      <c r="D31" s="8" t="s">
        <v>119</v>
      </c>
      <c r="E31" s="9"/>
      <c r="F31" s="9"/>
      <c r="G31" s="24" t="s">
        <v>44</v>
      </c>
      <c r="H31" s="17" t="s">
        <v>127</v>
      </c>
      <c r="I31" s="18" t="s">
        <v>81</v>
      </c>
      <c r="J31" s="14"/>
      <c r="K31" s="19" t="s">
        <v>47</v>
      </c>
      <c r="L31" s="18" t="s">
        <v>128</v>
      </c>
      <c r="M31" s="18" t="s">
        <v>46</v>
      </c>
      <c r="N31" s="14"/>
      <c r="O31" s="87" t="s">
        <v>348</v>
      </c>
      <c r="P31" s="14"/>
      <c r="Q31" s="20" t="s">
        <v>338</v>
      </c>
      <c r="R31" s="9"/>
      <c r="S31" s="9"/>
      <c r="T31" s="127">
        <v>206</v>
      </c>
      <c r="U31" s="127">
        <v>205.2</v>
      </c>
      <c r="V31" s="132">
        <v>186.7</v>
      </c>
      <c r="W31" s="132">
        <v>191.7</v>
      </c>
      <c r="X31" s="127">
        <v>203.15</v>
      </c>
      <c r="Y31" s="127">
        <v>215.34</v>
      </c>
      <c r="Z31" s="73"/>
    </row>
    <row r="32" spans="1:26" ht="72" customHeight="1">
      <c r="A32" s="5" t="s">
        <v>129</v>
      </c>
      <c r="B32" s="15" t="s">
        <v>130</v>
      </c>
      <c r="C32" s="16" t="s">
        <v>131</v>
      </c>
      <c r="D32" s="8" t="s">
        <v>119</v>
      </c>
      <c r="E32" s="9"/>
      <c r="F32" s="9"/>
      <c r="G32" s="24" t="s">
        <v>44</v>
      </c>
      <c r="H32" s="17" t="s">
        <v>132</v>
      </c>
      <c r="I32" s="18" t="s">
        <v>81</v>
      </c>
      <c r="J32" s="14"/>
      <c r="K32" s="19" t="s">
        <v>47</v>
      </c>
      <c r="L32" s="18" t="s">
        <v>133</v>
      </c>
      <c r="M32" s="18" t="s">
        <v>46</v>
      </c>
      <c r="N32" s="14"/>
      <c r="O32" s="14"/>
      <c r="P32" s="14"/>
      <c r="Q32" s="20"/>
      <c r="R32" s="9"/>
      <c r="S32" s="9"/>
      <c r="T32" s="127"/>
      <c r="U32" s="127"/>
      <c r="V32" s="132"/>
      <c r="W32" s="132"/>
      <c r="X32" s="127"/>
      <c r="Y32" s="127"/>
      <c r="Z32" s="73"/>
    </row>
    <row r="33" spans="1:26" ht="52.5">
      <c r="A33" s="5" t="s">
        <v>134</v>
      </c>
      <c r="B33" s="15" t="s">
        <v>135</v>
      </c>
      <c r="C33" s="16" t="s">
        <v>136</v>
      </c>
      <c r="D33" s="8" t="s">
        <v>119</v>
      </c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87" t="s">
        <v>348</v>
      </c>
      <c r="P33" s="14"/>
      <c r="Q33" s="20" t="s">
        <v>338</v>
      </c>
      <c r="R33" s="9"/>
      <c r="S33" s="9"/>
      <c r="T33" s="127"/>
      <c r="U33" s="127"/>
      <c r="V33" s="132"/>
      <c r="W33" s="132"/>
      <c r="X33" s="127"/>
      <c r="Y33" s="127"/>
      <c r="Z33" s="73"/>
    </row>
    <row r="34" spans="1:26" ht="101.25" customHeight="1">
      <c r="A34" s="5" t="s">
        <v>137</v>
      </c>
      <c r="B34" s="15" t="s">
        <v>138</v>
      </c>
      <c r="C34" s="16" t="s">
        <v>139</v>
      </c>
      <c r="D34" s="8" t="s">
        <v>140</v>
      </c>
      <c r="E34" s="9"/>
      <c r="F34" s="9"/>
      <c r="G34" s="110" t="s">
        <v>44</v>
      </c>
      <c r="H34" s="111" t="s">
        <v>141</v>
      </c>
      <c r="I34" s="112" t="s">
        <v>81</v>
      </c>
      <c r="J34" s="14"/>
      <c r="K34" s="19" t="s">
        <v>47</v>
      </c>
      <c r="L34" s="18" t="s">
        <v>133</v>
      </c>
      <c r="M34" s="18" t="s">
        <v>46</v>
      </c>
      <c r="N34" s="14"/>
      <c r="O34" s="87" t="s">
        <v>348</v>
      </c>
      <c r="P34" s="14"/>
      <c r="Q34" s="20" t="s">
        <v>338</v>
      </c>
      <c r="R34" s="9"/>
      <c r="S34" s="9"/>
      <c r="T34" s="127">
        <v>21.5</v>
      </c>
      <c r="U34" s="127">
        <v>9</v>
      </c>
      <c r="V34" s="132">
        <v>21.5</v>
      </c>
      <c r="W34" s="132">
        <v>22.8</v>
      </c>
      <c r="X34" s="127">
        <v>24.2</v>
      </c>
      <c r="Y34" s="127">
        <v>25.6</v>
      </c>
      <c r="Z34" s="73"/>
    </row>
    <row r="35" spans="1:26" ht="30.75" customHeight="1">
      <c r="A35" s="5" t="s">
        <v>142</v>
      </c>
      <c r="B35" s="15" t="s">
        <v>143</v>
      </c>
      <c r="C35" s="16" t="s">
        <v>144</v>
      </c>
      <c r="D35" s="8"/>
      <c r="E35" s="9"/>
      <c r="F35" s="9"/>
      <c r="G35" s="110"/>
      <c r="H35" s="111"/>
      <c r="I35" s="112"/>
      <c r="J35" s="14"/>
      <c r="K35" s="19" t="s">
        <v>145</v>
      </c>
      <c r="L35" s="18" t="s">
        <v>146</v>
      </c>
      <c r="M35" s="18" t="s">
        <v>147</v>
      </c>
      <c r="N35" s="14"/>
      <c r="O35" s="14"/>
      <c r="P35" s="14"/>
      <c r="Q35" s="14"/>
      <c r="R35" s="9"/>
      <c r="S35" s="9"/>
      <c r="T35" s="127"/>
      <c r="U35" s="127"/>
      <c r="V35" s="132"/>
      <c r="W35" s="132"/>
      <c r="X35" s="127"/>
      <c r="Y35" s="127"/>
      <c r="Z35" s="73"/>
    </row>
    <row r="36" spans="1:26" ht="41.25" customHeight="1">
      <c r="A36" s="5" t="s">
        <v>148</v>
      </c>
      <c r="B36" s="15" t="s">
        <v>149</v>
      </c>
      <c r="C36" s="16" t="s">
        <v>150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127"/>
      <c r="U36" s="127"/>
      <c r="V36" s="132"/>
      <c r="W36" s="132"/>
      <c r="X36" s="127"/>
      <c r="Y36" s="127"/>
      <c r="Z36" s="73"/>
    </row>
    <row r="37" spans="1:26" ht="18.75" customHeight="1">
      <c r="A37" s="5" t="s">
        <v>151</v>
      </c>
      <c r="B37" s="15" t="s">
        <v>152</v>
      </c>
      <c r="C37" s="16" t="s">
        <v>153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127"/>
      <c r="U37" s="127"/>
      <c r="V37" s="132"/>
      <c r="W37" s="132"/>
      <c r="X37" s="127"/>
      <c r="Y37" s="127"/>
      <c r="Z37" s="73"/>
    </row>
    <row r="38" spans="1:26" ht="21">
      <c r="A38" s="5" t="s">
        <v>154</v>
      </c>
      <c r="B38" s="15" t="s">
        <v>155</v>
      </c>
      <c r="C38" s="16" t="s">
        <v>156</v>
      </c>
      <c r="D38" s="8"/>
      <c r="E38" s="9"/>
      <c r="F38" s="9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9"/>
      <c r="S38" s="9"/>
      <c r="T38" s="127"/>
      <c r="U38" s="127"/>
      <c r="V38" s="132"/>
      <c r="W38" s="132"/>
      <c r="X38" s="127"/>
      <c r="Y38" s="127"/>
      <c r="Z38" s="73"/>
    </row>
    <row r="39" spans="1:26" ht="66" customHeight="1">
      <c r="A39" s="5" t="s">
        <v>157</v>
      </c>
      <c r="B39" s="15" t="s">
        <v>158</v>
      </c>
      <c r="C39" s="16" t="s">
        <v>159</v>
      </c>
      <c r="D39" s="8" t="s">
        <v>160</v>
      </c>
      <c r="E39" s="9"/>
      <c r="F39" s="9"/>
      <c r="G39" s="24" t="s">
        <v>44</v>
      </c>
      <c r="H39" s="17" t="s">
        <v>161</v>
      </c>
      <c r="I39" s="18" t="s">
        <v>81</v>
      </c>
      <c r="J39" s="14"/>
      <c r="K39" s="19" t="s">
        <v>47</v>
      </c>
      <c r="L39" s="18" t="s">
        <v>162</v>
      </c>
      <c r="M39" s="18" t="s">
        <v>46</v>
      </c>
      <c r="N39" s="14"/>
      <c r="O39" s="87" t="s">
        <v>348</v>
      </c>
      <c r="P39" s="14"/>
      <c r="Q39" s="20" t="s">
        <v>338</v>
      </c>
      <c r="R39" s="9"/>
      <c r="S39" s="9"/>
      <c r="T39" s="127">
        <v>1172.7766</v>
      </c>
      <c r="U39" s="127">
        <v>1104.84093</v>
      </c>
      <c r="V39" s="132">
        <v>355.774</v>
      </c>
      <c r="W39" s="132">
        <v>404.8</v>
      </c>
      <c r="X39" s="127">
        <v>430</v>
      </c>
      <c r="Y39" s="127">
        <v>454.9</v>
      </c>
      <c r="Z39" s="73"/>
    </row>
    <row r="40" spans="1:26" ht="73.5" customHeight="1">
      <c r="A40" s="5" t="s">
        <v>163</v>
      </c>
      <c r="B40" s="15" t="s">
        <v>164</v>
      </c>
      <c r="C40" s="16" t="s">
        <v>165</v>
      </c>
      <c r="D40" s="8" t="s">
        <v>365</v>
      </c>
      <c r="E40" s="9"/>
      <c r="F40" s="9"/>
      <c r="G40" s="24" t="s">
        <v>44</v>
      </c>
      <c r="H40" s="17" t="s">
        <v>161</v>
      </c>
      <c r="I40" s="18" t="s">
        <v>81</v>
      </c>
      <c r="J40" s="14"/>
      <c r="K40" s="19" t="s">
        <v>47</v>
      </c>
      <c r="L40" s="18" t="s">
        <v>162</v>
      </c>
      <c r="M40" s="18" t="s">
        <v>46</v>
      </c>
      <c r="N40" s="14"/>
      <c r="O40" s="87" t="s">
        <v>348</v>
      </c>
      <c r="P40" s="14"/>
      <c r="Q40" s="20" t="s">
        <v>338</v>
      </c>
      <c r="R40" s="9"/>
      <c r="S40" s="9"/>
      <c r="T40" s="128">
        <v>8</v>
      </c>
      <c r="U40" s="127">
        <v>8</v>
      </c>
      <c r="V40" s="128">
        <v>262</v>
      </c>
      <c r="W40" s="128">
        <v>277</v>
      </c>
      <c r="X40" s="127">
        <v>294.5</v>
      </c>
      <c r="Y40" s="127">
        <v>312</v>
      </c>
      <c r="Z40" s="73"/>
    </row>
    <row r="41" spans="1:26" ht="67.5" customHeight="1">
      <c r="A41" s="5" t="s">
        <v>166</v>
      </c>
      <c r="B41" s="15" t="s">
        <v>167</v>
      </c>
      <c r="C41" s="16" t="s">
        <v>168</v>
      </c>
      <c r="D41" s="8" t="s">
        <v>160</v>
      </c>
      <c r="E41" s="9"/>
      <c r="F41" s="9"/>
      <c r="G41" s="24" t="s">
        <v>44</v>
      </c>
      <c r="H41" s="17" t="s">
        <v>161</v>
      </c>
      <c r="I41" s="18" t="s">
        <v>81</v>
      </c>
      <c r="J41" s="14"/>
      <c r="K41" s="19" t="s">
        <v>47</v>
      </c>
      <c r="L41" s="18" t="s">
        <v>162</v>
      </c>
      <c r="M41" s="18" t="s">
        <v>46</v>
      </c>
      <c r="N41" s="14"/>
      <c r="O41" s="87" t="s">
        <v>348</v>
      </c>
      <c r="P41" s="14"/>
      <c r="Q41" s="20" t="s">
        <v>338</v>
      </c>
      <c r="R41" s="9"/>
      <c r="S41" s="9"/>
      <c r="T41" s="127">
        <v>307</v>
      </c>
      <c r="U41" s="127">
        <v>269.99346</v>
      </c>
      <c r="V41" s="132">
        <v>355</v>
      </c>
      <c r="W41" s="132">
        <v>376.3</v>
      </c>
      <c r="X41" s="127">
        <v>398.8</v>
      </c>
      <c r="Y41" s="127">
        <v>422.8</v>
      </c>
      <c r="Z41" s="73"/>
    </row>
    <row r="42" spans="1:26" ht="23.25" customHeight="1">
      <c r="A42" s="5" t="s">
        <v>169</v>
      </c>
      <c r="B42" s="15" t="s">
        <v>170</v>
      </c>
      <c r="C42" s="16" t="s">
        <v>171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127"/>
      <c r="U42" s="127"/>
      <c r="V42" s="132"/>
      <c r="W42" s="132"/>
      <c r="X42" s="127"/>
      <c r="Y42" s="127"/>
      <c r="Z42" s="73"/>
    </row>
    <row r="43" spans="1:26" ht="42.75" customHeight="1">
      <c r="A43" s="5" t="s">
        <v>172</v>
      </c>
      <c r="B43" s="15" t="s">
        <v>173</v>
      </c>
      <c r="C43" s="16" t="s">
        <v>174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127"/>
      <c r="U43" s="127"/>
      <c r="V43" s="132"/>
      <c r="W43" s="132"/>
      <c r="X43" s="127"/>
      <c r="Y43" s="127"/>
      <c r="Z43" s="73"/>
    </row>
    <row r="44" spans="1:26" ht="42.75" customHeight="1">
      <c r="A44" s="5" t="s">
        <v>175</v>
      </c>
      <c r="B44" s="15" t="s">
        <v>176</v>
      </c>
      <c r="C44" s="16" t="s">
        <v>177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127"/>
      <c r="U44" s="127"/>
      <c r="V44" s="132"/>
      <c r="W44" s="132"/>
      <c r="X44" s="127"/>
      <c r="Y44" s="127"/>
      <c r="Z44" s="73"/>
    </row>
    <row r="45" spans="1:26" ht="42.75" customHeight="1">
      <c r="A45" s="5" t="s">
        <v>178</v>
      </c>
      <c r="B45" s="15" t="s">
        <v>179</v>
      </c>
      <c r="C45" s="16" t="s">
        <v>180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127"/>
      <c r="U45" s="127"/>
      <c r="V45" s="132"/>
      <c r="W45" s="132"/>
      <c r="X45" s="127"/>
      <c r="Y45" s="127"/>
      <c r="Z45" s="73"/>
    </row>
    <row r="46" spans="1:26" ht="33" customHeight="1">
      <c r="A46" s="5" t="s">
        <v>181</v>
      </c>
      <c r="B46" s="15" t="s">
        <v>182</v>
      </c>
      <c r="C46" s="16" t="s">
        <v>183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127"/>
      <c r="U46" s="127"/>
      <c r="V46" s="132"/>
      <c r="W46" s="132"/>
      <c r="X46" s="127"/>
      <c r="Y46" s="127"/>
      <c r="Z46" s="73"/>
    </row>
    <row r="47" spans="1:26" ht="40.5" customHeight="1">
      <c r="A47" s="5" t="s">
        <v>184</v>
      </c>
      <c r="B47" s="15" t="s">
        <v>185</v>
      </c>
      <c r="C47" s="16" t="s">
        <v>186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127"/>
      <c r="U47" s="127"/>
      <c r="V47" s="132"/>
      <c r="W47" s="132"/>
      <c r="X47" s="127"/>
      <c r="Y47" s="127"/>
      <c r="Z47" s="73"/>
    </row>
    <row r="48" spans="1:26" ht="30.75" customHeight="1">
      <c r="A48" s="5" t="s">
        <v>187</v>
      </c>
      <c r="B48" s="15" t="s">
        <v>188</v>
      </c>
      <c r="C48" s="16" t="s">
        <v>189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127"/>
      <c r="U48" s="127"/>
      <c r="V48" s="132"/>
      <c r="W48" s="132"/>
      <c r="X48" s="127"/>
      <c r="Y48" s="127"/>
      <c r="Z48" s="73"/>
    </row>
    <row r="49" spans="1:26" ht="67.5" customHeight="1">
      <c r="A49" s="5" t="s">
        <v>190</v>
      </c>
      <c r="B49" s="15" t="s">
        <v>191</v>
      </c>
      <c r="C49" s="16" t="s">
        <v>192</v>
      </c>
      <c r="D49" s="8" t="s">
        <v>92</v>
      </c>
      <c r="E49" s="9"/>
      <c r="F49" s="9"/>
      <c r="G49" s="24" t="s">
        <v>44</v>
      </c>
      <c r="H49" s="17" t="s">
        <v>193</v>
      </c>
      <c r="I49" s="18" t="s">
        <v>81</v>
      </c>
      <c r="J49" s="14"/>
      <c r="K49" s="19" t="s">
        <v>47</v>
      </c>
      <c r="L49" s="18" t="s">
        <v>194</v>
      </c>
      <c r="M49" s="18" t="s">
        <v>195</v>
      </c>
      <c r="N49" s="14"/>
      <c r="O49" s="14"/>
      <c r="P49" s="14"/>
      <c r="Q49" s="20"/>
      <c r="R49" s="9"/>
      <c r="S49" s="9"/>
      <c r="T49" s="127"/>
      <c r="U49" s="127"/>
      <c r="V49" s="132"/>
      <c r="W49" s="132"/>
      <c r="X49" s="127"/>
      <c r="Y49" s="127"/>
      <c r="Z49" s="73"/>
    </row>
    <row r="50" spans="1:26" ht="21.75" customHeight="1">
      <c r="A50" s="5" t="s">
        <v>196</v>
      </c>
      <c r="B50" s="15" t="s">
        <v>197</v>
      </c>
      <c r="C50" s="16" t="s">
        <v>198</v>
      </c>
      <c r="D50" s="8"/>
      <c r="E50" s="9"/>
      <c r="F50" s="9"/>
      <c r="G50" s="24"/>
      <c r="H50" s="17"/>
      <c r="I50" s="18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127"/>
      <c r="U50" s="127"/>
      <c r="V50" s="132"/>
      <c r="W50" s="132"/>
      <c r="X50" s="127"/>
      <c r="Y50" s="127"/>
      <c r="Z50" s="73"/>
    </row>
    <row r="51" spans="1:26" ht="52.5" customHeight="1">
      <c r="A51" s="5" t="s">
        <v>199</v>
      </c>
      <c r="B51" s="15" t="s">
        <v>200</v>
      </c>
      <c r="C51" s="16" t="s">
        <v>201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127"/>
      <c r="U51" s="127"/>
      <c r="V51" s="132"/>
      <c r="W51" s="132"/>
      <c r="X51" s="127"/>
      <c r="Y51" s="127"/>
      <c r="Z51" s="73"/>
    </row>
    <row r="52" spans="1:26" ht="20.25" customHeight="1">
      <c r="A52" s="5" t="s">
        <v>202</v>
      </c>
      <c r="B52" s="15" t="s">
        <v>203</v>
      </c>
      <c r="C52" s="16" t="s">
        <v>204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127"/>
      <c r="U52" s="127"/>
      <c r="V52" s="132"/>
      <c r="W52" s="132"/>
      <c r="X52" s="127"/>
      <c r="Y52" s="127"/>
      <c r="Z52" s="73"/>
    </row>
    <row r="53" spans="1:26" ht="34.5" customHeight="1">
      <c r="A53" s="5" t="s">
        <v>205</v>
      </c>
      <c r="B53" s="15" t="s">
        <v>206</v>
      </c>
      <c r="C53" s="16" t="s">
        <v>207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127"/>
      <c r="U53" s="127"/>
      <c r="V53" s="132"/>
      <c r="W53" s="132"/>
      <c r="X53" s="127"/>
      <c r="Y53" s="127"/>
      <c r="Z53" s="73"/>
    </row>
    <row r="54" spans="1:26" ht="66.75" customHeight="1">
      <c r="A54" s="5" t="s">
        <v>208</v>
      </c>
      <c r="B54" s="11" t="s">
        <v>209</v>
      </c>
      <c r="C54" s="12" t="s">
        <v>210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127"/>
      <c r="U54" s="127"/>
      <c r="V54" s="132"/>
      <c r="W54" s="132"/>
      <c r="X54" s="127"/>
      <c r="Y54" s="127"/>
      <c r="Z54" s="73"/>
    </row>
    <row r="55" spans="1:26" ht="68.25" customHeight="1">
      <c r="A55" s="43"/>
      <c r="B55" s="11" t="s">
        <v>212</v>
      </c>
      <c r="C55" s="12"/>
      <c r="D55" s="8" t="s">
        <v>213</v>
      </c>
      <c r="E55" s="9"/>
      <c r="F55" s="9"/>
      <c r="G55" s="24" t="s">
        <v>44</v>
      </c>
      <c r="H55" s="17" t="s">
        <v>93</v>
      </c>
      <c r="I55" s="18" t="s">
        <v>81</v>
      </c>
      <c r="J55" s="14"/>
      <c r="K55" s="19" t="s">
        <v>47</v>
      </c>
      <c r="L55" s="18" t="s">
        <v>94</v>
      </c>
      <c r="M55" s="18" t="s">
        <v>46</v>
      </c>
      <c r="N55" s="14"/>
      <c r="O55" s="87" t="s">
        <v>348</v>
      </c>
      <c r="P55" s="14"/>
      <c r="Q55" s="20" t="s">
        <v>338</v>
      </c>
      <c r="R55" s="9"/>
      <c r="S55" s="9"/>
      <c r="T55" s="128">
        <v>4338.7</v>
      </c>
      <c r="U55" s="127">
        <v>4338.7</v>
      </c>
      <c r="V55" s="128">
        <v>1964.3</v>
      </c>
      <c r="W55" s="128">
        <v>2082.2</v>
      </c>
      <c r="X55" s="127">
        <v>2207.1</v>
      </c>
      <c r="Y55" s="127">
        <v>2339.5</v>
      </c>
      <c r="Z55" s="73"/>
    </row>
    <row r="56" spans="1:26" ht="67.5" customHeight="1">
      <c r="A56" s="5" t="s">
        <v>214</v>
      </c>
      <c r="B56" s="11" t="s">
        <v>215</v>
      </c>
      <c r="C56" s="12" t="s">
        <v>216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127"/>
      <c r="U56" s="127"/>
      <c r="V56" s="132"/>
      <c r="W56" s="132"/>
      <c r="X56" s="127"/>
      <c r="Y56" s="127"/>
      <c r="Z56" s="73"/>
    </row>
    <row r="57" spans="1:26" ht="67.5" customHeight="1">
      <c r="A57" s="43"/>
      <c r="B57" s="11" t="s">
        <v>242</v>
      </c>
      <c r="C57" s="12"/>
      <c r="D57" s="8"/>
      <c r="E57" s="9"/>
      <c r="F57" s="9"/>
      <c r="G57" s="24" t="s">
        <v>44</v>
      </c>
      <c r="H57" s="17" t="s">
        <v>220</v>
      </c>
      <c r="I57" s="18" t="s">
        <v>81</v>
      </c>
      <c r="J57" s="14"/>
      <c r="K57" s="19" t="s">
        <v>47</v>
      </c>
      <c r="L57" s="18" t="s">
        <v>48</v>
      </c>
      <c r="M57" s="18" t="s">
        <v>46</v>
      </c>
      <c r="N57" s="14"/>
      <c r="O57" s="87" t="s">
        <v>348</v>
      </c>
      <c r="P57" s="14"/>
      <c r="Q57" s="14"/>
      <c r="R57" s="9"/>
      <c r="S57" s="9"/>
      <c r="T57" s="127"/>
      <c r="U57" s="127"/>
      <c r="V57" s="132"/>
      <c r="W57" s="132"/>
      <c r="X57" s="127"/>
      <c r="Y57" s="127"/>
      <c r="Z57" s="73"/>
    </row>
    <row r="58" spans="1:26" ht="78" customHeight="1">
      <c r="A58" s="5" t="s">
        <v>223</v>
      </c>
      <c r="B58" s="11" t="s">
        <v>224</v>
      </c>
      <c r="C58" s="12" t="s">
        <v>225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127"/>
      <c r="U58" s="127"/>
      <c r="V58" s="132"/>
      <c r="W58" s="132"/>
      <c r="X58" s="127"/>
      <c r="Y58" s="127"/>
      <c r="Z58" s="73"/>
    </row>
    <row r="59" spans="1:26" ht="78.75">
      <c r="A59" s="28"/>
      <c r="B59" s="37" t="s">
        <v>259</v>
      </c>
      <c r="C59" s="28"/>
      <c r="D59" s="8" t="s">
        <v>160</v>
      </c>
      <c r="E59" s="28"/>
      <c r="F59" s="28"/>
      <c r="G59" s="14"/>
      <c r="H59" s="14"/>
      <c r="I59" s="14"/>
      <c r="J59" s="14"/>
      <c r="K59" s="14"/>
      <c r="L59" s="14"/>
      <c r="M59" s="14"/>
      <c r="N59" s="28"/>
      <c r="O59" s="14"/>
      <c r="P59" s="9"/>
      <c r="Q59" s="56"/>
      <c r="R59" s="28"/>
      <c r="S59" s="28"/>
      <c r="T59" s="128">
        <v>76.39539</v>
      </c>
      <c r="U59" s="128">
        <v>76.39539</v>
      </c>
      <c r="V59" s="128">
        <v>0</v>
      </c>
      <c r="W59" s="128">
        <v>52.13</v>
      </c>
      <c r="X59" s="127">
        <v>55.25</v>
      </c>
      <c r="Y59" s="128">
        <v>58.6</v>
      </c>
      <c r="Z59" s="73"/>
    </row>
    <row r="60" spans="1:26" ht="18.75" customHeight="1">
      <c r="A60" s="5"/>
      <c r="B60" s="6" t="s">
        <v>228</v>
      </c>
      <c r="C60" s="7"/>
      <c r="D60" s="8"/>
      <c r="E60" s="9"/>
      <c r="F60" s="9"/>
      <c r="G60" s="62"/>
      <c r="H60" s="30"/>
      <c r="I60" s="30"/>
      <c r="J60" s="30"/>
      <c r="K60" s="30"/>
      <c r="L60" s="30"/>
      <c r="M60" s="30"/>
      <c r="N60" s="9"/>
      <c r="O60" s="9"/>
      <c r="P60" s="9" t="s">
        <v>229</v>
      </c>
      <c r="Q60" s="33"/>
      <c r="R60" s="9"/>
      <c r="S60" s="9"/>
      <c r="T60" s="129">
        <f aca="true" t="shared" si="0" ref="T60:Y60">SUM(T9:T59)</f>
        <v>11351.06199</v>
      </c>
      <c r="U60" s="129">
        <f t="shared" si="0"/>
        <v>11070.01978</v>
      </c>
      <c r="V60" s="129">
        <f t="shared" si="0"/>
        <v>5475.768999999999</v>
      </c>
      <c r="W60" s="129">
        <f t="shared" si="0"/>
        <v>5586.83</v>
      </c>
      <c r="X60" s="129">
        <f t="shared" si="0"/>
        <v>5923.64</v>
      </c>
      <c r="Y60" s="129">
        <f t="shared" si="0"/>
        <v>6278.140000000001</v>
      </c>
      <c r="Z60" s="73"/>
    </row>
    <row r="61" spans="1:25" ht="15.75" customHeight="1" hidden="1">
      <c r="A61" s="58"/>
      <c r="B61" s="59"/>
      <c r="C61" s="58"/>
      <c r="D61" s="58"/>
      <c r="E61" s="58"/>
      <c r="F61" s="58"/>
      <c r="G61" s="37"/>
      <c r="H61" s="28"/>
      <c r="I61" s="28"/>
      <c r="J61" s="28"/>
      <c r="K61" s="28"/>
      <c r="L61" s="28"/>
      <c r="M61" s="28"/>
      <c r="N61" s="58"/>
      <c r="O61" s="58"/>
      <c r="P61" s="58"/>
      <c r="Q61" s="58"/>
      <c r="R61" s="58"/>
      <c r="S61" s="58"/>
      <c r="T61" s="138"/>
      <c r="U61" s="138"/>
      <c r="V61" s="138"/>
      <c r="W61" s="138"/>
      <c r="X61" s="138"/>
      <c r="Y61" s="138"/>
    </row>
    <row r="62" spans="1:25" ht="15.75" customHeight="1" hidden="1">
      <c r="A62" s="28"/>
      <c r="B62" s="60"/>
      <c r="C62" s="28"/>
      <c r="D62" s="28"/>
      <c r="E62" s="28"/>
      <c r="F62" s="28"/>
      <c r="G62" s="9"/>
      <c r="H62" s="9"/>
      <c r="I62" s="9"/>
      <c r="J62" s="9"/>
      <c r="K62" s="9"/>
      <c r="L62" s="9"/>
      <c r="M62" s="9"/>
      <c r="N62" s="28"/>
      <c r="O62" s="28"/>
      <c r="P62" s="28"/>
      <c r="Q62" s="28"/>
      <c r="R62" s="28"/>
      <c r="S62" s="28"/>
      <c r="T62" s="128"/>
      <c r="U62" s="128"/>
      <c r="V62" s="128"/>
      <c r="W62" s="128"/>
      <c r="X62" s="128"/>
      <c r="Y62" s="128"/>
    </row>
    <row r="63" spans="1:25" s="36" customFormat="1" ht="9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128"/>
      <c r="U63" s="128"/>
      <c r="V63" s="128"/>
      <c r="W63" s="128"/>
      <c r="X63" s="128"/>
      <c r="Y63" s="128"/>
    </row>
    <row r="64" spans="1:25" s="36" customFormat="1" ht="19.5" customHeight="1" hidden="1">
      <c r="A64" s="28"/>
      <c r="B64" s="37"/>
      <c r="C64" s="28"/>
      <c r="D64" s="32"/>
      <c r="E64" s="28"/>
      <c r="F64" s="28"/>
      <c r="G64" s="37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128"/>
      <c r="U64" s="128"/>
      <c r="V64" s="139"/>
      <c r="W64" s="139"/>
      <c r="X64" s="139"/>
      <c r="Y64" s="128"/>
    </row>
    <row r="65" spans="1:25" ht="17.25" customHeight="1" hidden="1">
      <c r="A65" s="28"/>
      <c r="B65" s="38"/>
      <c r="C65" s="28"/>
      <c r="D65" s="32"/>
      <c r="E65" s="28"/>
      <c r="F65" s="28"/>
      <c r="G65" s="3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128"/>
      <c r="U65" s="128"/>
      <c r="V65" s="128"/>
      <c r="W65" s="128"/>
      <c r="X65" s="128"/>
      <c r="Y65" s="128"/>
    </row>
    <row r="66" spans="1:25" ht="18" customHeight="1" hidden="1">
      <c r="A66" s="28"/>
      <c r="B66" s="38"/>
      <c r="C66" s="28"/>
      <c r="D66" s="32"/>
      <c r="E66" s="28"/>
      <c r="F66" s="28"/>
      <c r="G66" s="3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128"/>
      <c r="U66" s="128"/>
      <c r="V66" s="128"/>
      <c r="W66" s="128"/>
      <c r="X66" s="128"/>
      <c r="Y66" s="128"/>
    </row>
    <row r="67" spans="1:25" ht="19.5" customHeight="1" hidden="1">
      <c r="A67" s="116"/>
      <c r="B67" s="117"/>
      <c r="C67" s="118"/>
      <c r="D67" s="45"/>
      <c r="E67" s="46"/>
      <c r="F67" s="46"/>
      <c r="G67" s="37"/>
      <c r="H67" s="28"/>
      <c r="I67" s="28"/>
      <c r="J67" s="28"/>
      <c r="K67" s="28"/>
      <c r="L67" s="28"/>
      <c r="M67" s="28"/>
      <c r="N67" s="46"/>
      <c r="O67" s="46"/>
      <c r="P67" s="46"/>
      <c r="Q67" s="39"/>
      <c r="R67" s="39"/>
      <c r="S67" s="39"/>
      <c r="T67" s="140"/>
      <c r="U67" s="140"/>
      <c r="V67" s="140"/>
      <c r="W67" s="140"/>
      <c r="X67" s="140"/>
      <c r="Y67" s="140"/>
    </row>
    <row r="68" spans="1:27" ht="33.75">
      <c r="A68" s="28"/>
      <c r="B68" s="37" t="s">
        <v>376</v>
      </c>
      <c r="C68" s="28"/>
      <c r="D68" s="57">
        <v>1003</v>
      </c>
      <c r="E68" s="28"/>
      <c r="F68" s="28"/>
      <c r="G68" s="3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128"/>
      <c r="U68" s="128"/>
      <c r="V68" s="128">
        <v>2651.25</v>
      </c>
      <c r="W68" s="128"/>
      <c r="X68" s="128"/>
      <c r="Y68" s="128"/>
      <c r="Z68" s="128"/>
      <c r="AA68" s="57"/>
    </row>
    <row r="69" spans="1:27" ht="12.75">
      <c r="A69" s="28"/>
      <c r="B69" s="125" t="s">
        <v>377</v>
      </c>
      <c r="C69" s="28"/>
      <c r="D69" s="28"/>
      <c r="E69" s="28"/>
      <c r="F69" s="28"/>
      <c r="G69" s="3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30">
        <f>T60+T68</f>
        <v>11351.06199</v>
      </c>
      <c r="U69" s="130">
        <f aca="true" t="shared" si="1" ref="U69:Z69">U60+U68</f>
        <v>11070.01978</v>
      </c>
      <c r="V69" s="130">
        <f t="shared" si="1"/>
        <v>8127.018999999999</v>
      </c>
      <c r="W69" s="130">
        <f t="shared" si="1"/>
        <v>5586.83</v>
      </c>
      <c r="X69" s="130">
        <f t="shared" si="1"/>
        <v>5923.64</v>
      </c>
      <c r="Y69" s="130">
        <f t="shared" si="1"/>
        <v>6278.140000000001</v>
      </c>
      <c r="Z69" s="130">
        <f t="shared" si="1"/>
        <v>0</v>
      </c>
      <c r="AA69" s="131"/>
    </row>
    <row r="71" spans="1:25" ht="12.75">
      <c r="A71" s="36"/>
      <c r="B71" s="36"/>
      <c r="C71" s="36"/>
      <c r="D71" s="36"/>
      <c r="E71" s="36"/>
      <c r="F71" s="36"/>
      <c r="G71" s="85"/>
      <c r="H71" s="36"/>
      <c r="I71" s="36"/>
      <c r="J71" s="36"/>
      <c r="K71" s="36"/>
      <c r="L71" s="36"/>
      <c r="M71" s="36"/>
      <c r="N71" s="36"/>
      <c r="O71" s="36"/>
      <c r="P71" s="36"/>
      <c r="Q71" s="100" t="s">
        <v>230</v>
      </c>
      <c r="R71" s="100"/>
      <c r="S71" s="100"/>
      <c r="T71" s="100"/>
      <c r="U71" s="100"/>
      <c r="V71" s="36"/>
      <c r="W71" s="36"/>
      <c r="X71" s="36" t="s">
        <v>229</v>
      </c>
      <c r="Y71" s="36"/>
    </row>
    <row r="72" spans="1:25" ht="12.75">
      <c r="A72" s="36"/>
      <c r="B72" s="100" t="s">
        <v>260</v>
      </c>
      <c r="C72" s="100"/>
      <c r="D72" s="100"/>
      <c r="E72" s="36"/>
      <c r="F72" s="36"/>
      <c r="G72" s="85" t="s">
        <v>232</v>
      </c>
      <c r="I72" s="36"/>
      <c r="J72" s="36"/>
      <c r="K72" s="36"/>
      <c r="L72" s="36"/>
      <c r="M72" s="36"/>
      <c r="N72" s="36"/>
      <c r="O72" s="36"/>
      <c r="P72" s="36"/>
      <c r="Q72" s="42" t="s">
        <v>233</v>
      </c>
      <c r="R72" s="42"/>
      <c r="S72" s="42"/>
      <c r="T72" s="42"/>
      <c r="U72" s="42"/>
      <c r="V72" s="36"/>
      <c r="W72" s="36"/>
      <c r="X72" s="82"/>
      <c r="Y72" s="36"/>
    </row>
  </sheetData>
  <sheetProtection/>
  <mergeCells count="27">
    <mergeCell ref="G34:G35"/>
    <mergeCell ref="B21:B22"/>
    <mergeCell ref="C21:C22"/>
    <mergeCell ref="A21:A22"/>
    <mergeCell ref="B9:B11"/>
    <mergeCell ref="C9:C11"/>
    <mergeCell ref="A9:A11"/>
    <mergeCell ref="J4:M4"/>
    <mergeCell ref="I34:I35"/>
    <mergeCell ref="R3:Y3"/>
    <mergeCell ref="Q71:U71"/>
    <mergeCell ref="B72:D72"/>
    <mergeCell ref="R4:R5"/>
    <mergeCell ref="S4:U4"/>
    <mergeCell ref="V4:V5"/>
    <mergeCell ref="W4:W5"/>
    <mergeCell ref="A67:C67"/>
    <mergeCell ref="N4:Q4"/>
    <mergeCell ref="H34:H35"/>
    <mergeCell ref="Z3:Z5"/>
    <mergeCell ref="X4:Y4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33" bottom="0.17" header="0.3" footer="0.18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75" zoomScaleSheetLayoutView="100" zoomScalePageLayoutView="0" workbookViewId="0" topLeftCell="A1">
      <pane xSplit="6" ySplit="6" topLeftCell="P5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X59" sqref="X59"/>
    </sheetView>
  </sheetViews>
  <sheetFormatPr defaultColWidth="9.00390625" defaultRowHeight="12.75"/>
  <cols>
    <col min="1" max="1" width="5.875" style="41" customWidth="1"/>
    <col min="2" max="2" width="34.125" style="41" customWidth="1"/>
    <col min="3" max="3" width="9.125" style="41" customWidth="1"/>
    <col min="4" max="4" width="7.6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0.12890625" style="41" hidden="1" customWidth="1"/>
    <col min="15" max="15" width="23.125" style="41" customWidth="1"/>
    <col min="16" max="16" width="5.875" style="41" customWidth="1"/>
    <col min="17" max="17" width="10.625" style="41" customWidth="1"/>
    <col min="18" max="19" width="9.125" style="41" hidden="1" customWidth="1"/>
    <col min="20" max="21" width="9.125" style="41" customWidth="1"/>
    <col min="22" max="23" width="9.75390625" style="41" customWidth="1"/>
    <col min="24" max="24" width="9.125" style="41" customWidth="1"/>
    <col min="25" max="25" width="7.37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90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1"/>
      <c r="U7" s="21"/>
      <c r="V7" s="65"/>
      <c r="W7" s="65"/>
      <c r="X7" s="21"/>
      <c r="Y7" s="21"/>
      <c r="Z7" s="141"/>
    </row>
    <row r="8" spans="1:26" ht="57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21"/>
      <c r="U8" s="21"/>
      <c r="V8" s="65"/>
      <c r="W8" s="65"/>
      <c r="X8" s="21"/>
      <c r="Y8" s="21"/>
      <c r="Z8" s="141"/>
    </row>
    <row r="9" spans="1:26" ht="56.25" customHeight="1">
      <c r="A9" s="123" t="s">
        <v>40</v>
      </c>
      <c r="B9" s="121" t="s">
        <v>41</v>
      </c>
      <c r="C9" s="121" t="s">
        <v>42</v>
      </c>
      <c r="D9" s="8" t="s">
        <v>245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349</v>
      </c>
      <c r="P9" s="14"/>
      <c r="Q9" s="88" t="s">
        <v>338</v>
      </c>
      <c r="R9" s="9"/>
      <c r="S9" s="9"/>
      <c r="T9" s="21">
        <v>1146.7</v>
      </c>
      <c r="U9" s="21">
        <v>1135.9</v>
      </c>
      <c r="V9" s="65">
        <v>712.718</v>
      </c>
      <c r="W9" s="65">
        <v>776.681</v>
      </c>
      <c r="X9" s="65">
        <v>823.3</v>
      </c>
      <c r="Y9" s="21">
        <v>872.7</v>
      </c>
      <c r="Z9" s="141"/>
    </row>
    <row r="10" spans="1:26" ht="56.25" customHeight="1">
      <c r="A10" s="136"/>
      <c r="B10" s="135"/>
      <c r="C10" s="135"/>
      <c r="D10" s="134" t="s">
        <v>257</v>
      </c>
      <c r="E10" s="9"/>
      <c r="F10" s="9"/>
      <c r="G10" s="24"/>
      <c r="H10" s="17"/>
      <c r="I10" s="18"/>
      <c r="J10" s="14"/>
      <c r="K10" s="19"/>
      <c r="L10" s="18"/>
      <c r="M10" s="18"/>
      <c r="N10" s="14"/>
      <c r="O10" s="87"/>
      <c r="P10" s="14"/>
      <c r="Q10" s="88"/>
      <c r="R10" s="9"/>
      <c r="S10" s="9"/>
      <c r="T10" s="21"/>
      <c r="U10" s="21"/>
      <c r="V10" s="65">
        <v>51.12</v>
      </c>
      <c r="W10" s="65"/>
      <c r="X10" s="65"/>
      <c r="Y10" s="21"/>
      <c r="Z10" s="141"/>
    </row>
    <row r="11" spans="1:26" ht="56.25" customHeight="1">
      <c r="A11" s="124"/>
      <c r="B11" s="122"/>
      <c r="C11" s="122"/>
      <c r="D11" s="134" t="s">
        <v>378</v>
      </c>
      <c r="E11" s="9"/>
      <c r="F11" s="9"/>
      <c r="G11" s="24"/>
      <c r="H11" s="17"/>
      <c r="I11" s="18"/>
      <c r="J11" s="14"/>
      <c r="K11" s="19"/>
      <c r="L11" s="18"/>
      <c r="M11" s="18"/>
      <c r="N11" s="14"/>
      <c r="O11" s="87"/>
      <c r="P11" s="14"/>
      <c r="Q11" s="88"/>
      <c r="R11" s="9"/>
      <c r="S11" s="9"/>
      <c r="T11" s="21">
        <v>20</v>
      </c>
      <c r="U11" s="21"/>
      <c r="V11" s="65">
        <v>20</v>
      </c>
      <c r="W11" s="65"/>
      <c r="X11" s="65"/>
      <c r="Y11" s="21"/>
      <c r="Z11" s="141"/>
    </row>
    <row r="12" spans="1:26" ht="22.5" customHeight="1">
      <c r="A12" s="5" t="s">
        <v>49</v>
      </c>
      <c r="B12" s="15" t="s">
        <v>50</v>
      </c>
      <c r="C12" s="16" t="s">
        <v>51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21"/>
      <c r="U12" s="21"/>
      <c r="V12" s="65"/>
      <c r="W12" s="90"/>
      <c r="X12" s="90"/>
      <c r="Y12" s="21"/>
      <c r="Z12" s="141"/>
    </row>
    <row r="13" spans="1:26" ht="73.5" customHeight="1">
      <c r="A13" s="5" t="s">
        <v>52</v>
      </c>
      <c r="B13" s="15" t="s">
        <v>53</v>
      </c>
      <c r="C13" s="16" t="s">
        <v>54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21"/>
      <c r="U13" s="21"/>
      <c r="V13" s="65"/>
      <c r="W13" s="65"/>
      <c r="X13" s="21"/>
      <c r="Y13" s="21"/>
      <c r="Z13" s="141"/>
    </row>
    <row r="14" spans="1:26" ht="84" customHeight="1">
      <c r="A14" s="5" t="s">
        <v>55</v>
      </c>
      <c r="B14" s="15" t="s">
        <v>56</v>
      </c>
      <c r="C14" s="16" t="s">
        <v>57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21"/>
      <c r="U14" s="21"/>
      <c r="V14" s="65"/>
      <c r="W14" s="65"/>
      <c r="X14" s="21"/>
      <c r="Y14" s="21"/>
      <c r="Z14" s="141"/>
    </row>
    <row r="15" spans="1:26" ht="85.5" customHeight="1">
      <c r="A15" s="5" t="s">
        <v>58</v>
      </c>
      <c r="B15" s="15" t="s">
        <v>59</v>
      </c>
      <c r="C15" s="16" t="s">
        <v>60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21"/>
      <c r="U15" s="21"/>
      <c r="V15" s="65"/>
      <c r="W15" s="65"/>
      <c r="X15" s="21"/>
      <c r="Y15" s="21"/>
      <c r="Z15" s="141"/>
    </row>
    <row r="16" spans="1:26" ht="63">
      <c r="A16" s="5" t="s">
        <v>61</v>
      </c>
      <c r="B16" s="15" t="s">
        <v>62</v>
      </c>
      <c r="C16" s="16" t="s">
        <v>63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21"/>
      <c r="U16" s="21"/>
      <c r="V16" s="65"/>
      <c r="W16" s="65"/>
      <c r="X16" s="21"/>
      <c r="Y16" s="21"/>
      <c r="Z16" s="141"/>
    </row>
    <row r="17" spans="1:26" ht="72" customHeight="1">
      <c r="A17" s="5" t="s">
        <v>64</v>
      </c>
      <c r="B17" s="15" t="s">
        <v>65</v>
      </c>
      <c r="C17" s="16" t="s">
        <v>66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21"/>
      <c r="U17" s="21"/>
      <c r="V17" s="65"/>
      <c r="W17" s="65"/>
      <c r="X17" s="21"/>
      <c r="Y17" s="21"/>
      <c r="Z17" s="141"/>
    </row>
    <row r="18" spans="1:26" ht="31.5" customHeight="1">
      <c r="A18" s="5" t="s">
        <v>67</v>
      </c>
      <c r="B18" s="15" t="s">
        <v>68</v>
      </c>
      <c r="C18" s="16" t="s">
        <v>69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21"/>
      <c r="U18" s="21"/>
      <c r="V18" s="65"/>
      <c r="W18" s="65"/>
      <c r="X18" s="21"/>
      <c r="Y18" s="21"/>
      <c r="Z18" s="141"/>
    </row>
    <row r="19" spans="1:26" ht="21.75" customHeight="1">
      <c r="A19" s="5" t="s">
        <v>70</v>
      </c>
      <c r="B19" s="15" t="s">
        <v>71</v>
      </c>
      <c r="C19" s="16" t="s">
        <v>72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21"/>
      <c r="U19" s="21"/>
      <c r="V19" s="65"/>
      <c r="W19" s="65"/>
      <c r="X19" s="21"/>
      <c r="Y19" s="21"/>
      <c r="Z19" s="141"/>
    </row>
    <row r="20" spans="1:26" ht="31.5" customHeight="1">
      <c r="A20" s="5" t="s">
        <v>73</v>
      </c>
      <c r="B20" s="15" t="s">
        <v>74</v>
      </c>
      <c r="C20" s="16" t="s">
        <v>75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21"/>
      <c r="U20" s="21"/>
      <c r="V20" s="65"/>
      <c r="W20" s="65"/>
      <c r="X20" s="21"/>
      <c r="Y20" s="21"/>
      <c r="Z20" s="141"/>
    </row>
    <row r="21" spans="1:26" ht="55.5" customHeight="1">
      <c r="A21" s="5" t="s">
        <v>76</v>
      </c>
      <c r="B21" s="15" t="s">
        <v>77</v>
      </c>
      <c r="C21" s="16" t="s">
        <v>78</v>
      </c>
      <c r="D21" s="134" t="s">
        <v>380</v>
      </c>
      <c r="E21" s="9"/>
      <c r="F21" s="9"/>
      <c r="G21" s="24" t="s">
        <v>44</v>
      </c>
      <c r="H21" s="17" t="s">
        <v>80</v>
      </c>
      <c r="I21" s="18" t="s">
        <v>81</v>
      </c>
      <c r="J21" s="14"/>
      <c r="K21" s="19" t="s">
        <v>47</v>
      </c>
      <c r="L21" s="18" t="s">
        <v>82</v>
      </c>
      <c r="M21" s="18" t="s">
        <v>46</v>
      </c>
      <c r="N21" s="14"/>
      <c r="O21" s="87" t="s">
        <v>349</v>
      </c>
      <c r="P21" s="14"/>
      <c r="Q21" s="20" t="s">
        <v>338</v>
      </c>
      <c r="R21" s="9"/>
      <c r="S21" s="9"/>
      <c r="T21" s="21"/>
      <c r="U21" s="21"/>
      <c r="V21" s="65">
        <v>187.4</v>
      </c>
      <c r="W21" s="65"/>
      <c r="X21" s="21"/>
      <c r="Y21" s="21"/>
      <c r="Z21" s="141"/>
    </row>
    <row r="22" spans="1:26" ht="72.75" customHeight="1">
      <c r="A22" s="5" t="s">
        <v>83</v>
      </c>
      <c r="B22" s="15" t="s">
        <v>84</v>
      </c>
      <c r="C22" s="16" t="s">
        <v>85</v>
      </c>
      <c r="D22" s="8" t="s">
        <v>262</v>
      </c>
      <c r="E22" s="9"/>
      <c r="F22" s="9"/>
      <c r="G22" s="24" t="s">
        <v>44</v>
      </c>
      <c r="H22" s="17" t="s">
        <v>87</v>
      </c>
      <c r="I22" s="18" t="s">
        <v>81</v>
      </c>
      <c r="J22" s="14"/>
      <c r="K22" s="19" t="s">
        <v>47</v>
      </c>
      <c r="L22" s="18" t="s">
        <v>88</v>
      </c>
      <c r="M22" s="18" t="s">
        <v>46</v>
      </c>
      <c r="N22" s="14"/>
      <c r="O22" s="87" t="s">
        <v>349</v>
      </c>
      <c r="P22" s="14"/>
      <c r="Q22" s="20" t="s">
        <v>338</v>
      </c>
      <c r="R22" s="9"/>
      <c r="S22" s="9"/>
      <c r="T22" s="21">
        <v>2357.63</v>
      </c>
      <c r="U22" s="21">
        <v>2300.87</v>
      </c>
      <c r="V22" s="23">
        <v>698.6</v>
      </c>
      <c r="W22" s="23">
        <v>698.12</v>
      </c>
      <c r="X22" s="21">
        <v>740</v>
      </c>
      <c r="Y22" s="21">
        <v>784.4</v>
      </c>
      <c r="Z22" s="141"/>
    </row>
    <row r="23" spans="1:26" ht="84.75" customHeight="1">
      <c r="A23" s="5" t="s">
        <v>89</v>
      </c>
      <c r="B23" s="15" t="s">
        <v>90</v>
      </c>
      <c r="C23" s="16" t="s">
        <v>91</v>
      </c>
      <c r="D23" s="8" t="s">
        <v>92</v>
      </c>
      <c r="E23" s="9"/>
      <c r="F23" s="9"/>
      <c r="G23" s="24" t="s">
        <v>44</v>
      </c>
      <c r="H23" s="17" t="s">
        <v>93</v>
      </c>
      <c r="I23" s="18" t="s">
        <v>81</v>
      </c>
      <c r="J23" s="14"/>
      <c r="K23" s="19" t="s">
        <v>47</v>
      </c>
      <c r="L23" s="18" t="s">
        <v>94</v>
      </c>
      <c r="M23" s="18" t="s">
        <v>46</v>
      </c>
      <c r="N23" s="14"/>
      <c r="O23" s="87" t="s">
        <v>349</v>
      </c>
      <c r="P23" s="14"/>
      <c r="Q23" s="20" t="s">
        <v>338</v>
      </c>
      <c r="R23" s="9"/>
      <c r="S23" s="9"/>
      <c r="T23" s="21">
        <v>996.2</v>
      </c>
      <c r="U23" s="21">
        <v>996.2</v>
      </c>
      <c r="V23" s="65"/>
      <c r="W23" s="21">
        <v>1055.9</v>
      </c>
      <c r="X23" s="21">
        <v>1120</v>
      </c>
      <c r="Y23" s="21">
        <v>1186</v>
      </c>
      <c r="Z23" s="141"/>
    </row>
    <row r="24" spans="1:26" ht="42">
      <c r="A24" s="5" t="s">
        <v>95</v>
      </c>
      <c r="B24" s="15" t="s">
        <v>96</v>
      </c>
      <c r="C24" s="16" t="s">
        <v>97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21"/>
      <c r="U24" s="21"/>
      <c r="V24" s="65"/>
      <c r="W24" s="65"/>
      <c r="X24" s="21"/>
      <c r="Y24" s="21"/>
      <c r="Z24" s="141"/>
    </row>
    <row r="25" spans="1:26" ht="51" customHeight="1">
      <c r="A25" s="5" t="s">
        <v>98</v>
      </c>
      <c r="B25" s="15" t="s">
        <v>99</v>
      </c>
      <c r="C25" s="16" t="s">
        <v>100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21"/>
      <c r="U25" s="21"/>
      <c r="V25" s="65"/>
      <c r="W25" s="65"/>
      <c r="X25" s="21"/>
      <c r="Y25" s="21"/>
      <c r="Z25" s="141"/>
    </row>
    <row r="26" spans="1:26" ht="31.5" customHeight="1">
      <c r="A26" s="5" t="s">
        <v>101</v>
      </c>
      <c r="B26" s="15" t="s">
        <v>102</v>
      </c>
      <c r="C26" s="16" t="s">
        <v>103</v>
      </c>
      <c r="D26" s="8"/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21"/>
      <c r="U26" s="21"/>
      <c r="V26" s="65"/>
      <c r="W26" s="65"/>
      <c r="X26" s="21"/>
      <c r="Y26" s="21"/>
      <c r="Z26" s="141"/>
    </row>
    <row r="27" spans="1:26" ht="70.5" customHeight="1">
      <c r="A27" s="5" t="s">
        <v>104</v>
      </c>
      <c r="B27" s="15" t="s">
        <v>105</v>
      </c>
      <c r="C27" s="16" t="s">
        <v>106</v>
      </c>
      <c r="D27" s="8" t="s">
        <v>107</v>
      </c>
      <c r="E27" s="9"/>
      <c r="F27" s="9"/>
      <c r="G27" s="24" t="s">
        <v>108</v>
      </c>
      <c r="H27" s="17" t="s">
        <v>109</v>
      </c>
      <c r="I27" s="18" t="s">
        <v>81</v>
      </c>
      <c r="J27" s="14"/>
      <c r="K27" s="19" t="s">
        <v>110</v>
      </c>
      <c r="L27" s="18" t="s">
        <v>111</v>
      </c>
      <c r="M27" s="18" t="s">
        <v>112</v>
      </c>
      <c r="N27" s="14"/>
      <c r="O27" s="87" t="s">
        <v>349</v>
      </c>
      <c r="P27" s="14"/>
      <c r="Q27" s="20" t="s">
        <v>338</v>
      </c>
      <c r="R27" s="9"/>
      <c r="S27" s="9"/>
      <c r="T27" s="21">
        <v>21.9</v>
      </c>
      <c r="U27" s="21">
        <v>21</v>
      </c>
      <c r="V27" s="65">
        <v>21.9</v>
      </c>
      <c r="W27" s="65">
        <v>25</v>
      </c>
      <c r="X27" s="21">
        <v>26.5</v>
      </c>
      <c r="Y27" s="21">
        <v>28.1</v>
      </c>
      <c r="Z27" s="141"/>
    </row>
    <row r="28" spans="1:26" ht="42.75" customHeight="1">
      <c r="A28" s="5" t="s">
        <v>113</v>
      </c>
      <c r="B28" s="15" t="s">
        <v>114</v>
      </c>
      <c r="C28" s="16" t="s">
        <v>115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21"/>
      <c r="U28" s="21"/>
      <c r="V28" s="65"/>
      <c r="W28" s="65"/>
      <c r="X28" s="21"/>
      <c r="Y28" s="21"/>
      <c r="Z28" s="141"/>
    </row>
    <row r="29" spans="1:26" ht="69.75" customHeight="1">
      <c r="A29" s="5" t="s">
        <v>116</v>
      </c>
      <c r="B29" s="15" t="s">
        <v>117</v>
      </c>
      <c r="C29" s="16" t="s">
        <v>118</v>
      </c>
      <c r="D29" s="8" t="s">
        <v>119</v>
      </c>
      <c r="E29" s="9"/>
      <c r="F29" s="9"/>
      <c r="G29" s="24" t="s">
        <v>44</v>
      </c>
      <c r="H29" s="17" t="s">
        <v>120</v>
      </c>
      <c r="I29" s="18" t="s">
        <v>81</v>
      </c>
      <c r="J29" s="14"/>
      <c r="K29" s="19" t="s">
        <v>121</v>
      </c>
      <c r="L29" s="18" t="s">
        <v>122</v>
      </c>
      <c r="M29" s="18" t="s">
        <v>123</v>
      </c>
      <c r="N29" s="14"/>
      <c r="O29" s="87" t="s">
        <v>349</v>
      </c>
      <c r="P29" s="14"/>
      <c r="Q29" s="20" t="s">
        <v>338</v>
      </c>
      <c r="R29" s="9"/>
      <c r="S29" s="9"/>
      <c r="T29" s="21">
        <v>98.49</v>
      </c>
      <c r="U29" s="21">
        <v>91.33921</v>
      </c>
      <c r="V29" s="23">
        <v>119.98</v>
      </c>
      <c r="W29" s="65">
        <v>82</v>
      </c>
      <c r="X29" s="21">
        <v>86.9</v>
      </c>
      <c r="Y29" s="21">
        <v>92.2</v>
      </c>
      <c r="Z29" s="141"/>
    </row>
    <row r="30" spans="1:26" ht="57.75" customHeight="1">
      <c r="A30" s="5" t="s">
        <v>124</v>
      </c>
      <c r="B30" s="15" t="s">
        <v>125</v>
      </c>
      <c r="C30" s="16" t="s">
        <v>126</v>
      </c>
      <c r="D30" s="8" t="s">
        <v>119</v>
      </c>
      <c r="E30" s="9"/>
      <c r="F30" s="9"/>
      <c r="G30" s="24" t="s">
        <v>44</v>
      </c>
      <c r="H30" s="17" t="s">
        <v>127</v>
      </c>
      <c r="I30" s="18" t="s">
        <v>81</v>
      </c>
      <c r="J30" s="14"/>
      <c r="K30" s="19" t="s">
        <v>47</v>
      </c>
      <c r="L30" s="18" t="s">
        <v>128</v>
      </c>
      <c r="M30" s="18" t="s">
        <v>46</v>
      </c>
      <c r="N30" s="14"/>
      <c r="O30" s="87" t="s">
        <v>349</v>
      </c>
      <c r="P30" s="14"/>
      <c r="Q30" s="20" t="s">
        <v>338</v>
      </c>
      <c r="R30" s="9"/>
      <c r="S30" s="9"/>
      <c r="T30" s="21">
        <v>806.4749</v>
      </c>
      <c r="U30" s="21">
        <v>459.72587</v>
      </c>
      <c r="V30" s="65">
        <v>1771.9</v>
      </c>
      <c r="W30" s="65">
        <v>323.1</v>
      </c>
      <c r="X30" s="21">
        <v>342.5</v>
      </c>
      <c r="Y30" s="21">
        <v>363</v>
      </c>
      <c r="Z30" s="141"/>
    </row>
    <row r="31" spans="1:26" ht="73.5" customHeight="1">
      <c r="A31" s="5" t="s">
        <v>129</v>
      </c>
      <c r="B31" s="15" t="s">
        <v>130</v>
      </c>
      <c r="C31" s="16" t="s">
        <v>131</v>
      </c>
      <c r="D31" s="8" t="s">
        <v>229</v>
      </c>
      <c r="E31" s="9"/>
      <c r="F31" s="9"/>
      <c r="G31" s="24" t="s">
        <v>44</v>
      </c>
      <c r="H31" s="17" t="s">
        <v>132</v>
      </c>
      <c r="I31" s="18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14"/>
      <c r="P31" s="14"/>
      <c r="Q31" s="20"/>
      <c r="R31" s="9"/>
      <c r="S31" s="9"/>
      <c r="T31" s="21"/>
      <c r="U31" s="21"/>
      <c r="V31" s="65"/>
      <c r="W31" s="65"/>
      <c r="X31" s="21"/>
      <c r="Y31" s="21"/>
      <c r="Z31" s="141"/>
    </row>
    <row r="32" spans="1:26" ht="52.5">
      <c r="A32" s="5" t="s">
        <v>134</v>
      </c>
      <c r="B32" s="15" t="s">
        <v>135</v>
      </c>
      <c r="C32" s="16" t="s">
        <v>136</v>
      </c>
      <c r="D32" s="8" t="s">
        <v>119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7" t="s">
        <v>349</v>
      </c>
      <c r="P32" s="14"/>
      <c r="Q32" s="20" t="s">
        <v>338</v>
      </c>
      <c r="R32" s="9"/>
      <c r="S32" s="9"/>
      <c r="T32" s="21">
        <v>248.91</v>
      </c>
      <c r="U32" s="21">
        <v>248.87813</v>
      </c>
      <c r="V32" s="65">
        <v>217.5</v>
      </c>
      <c r="W32" s="65">
        <v>230.6</v>
      </c>
      <c r="X32" s="21">
        <v>244.4</v>
      </c>
      <c r="Y32" s="21">
        <v>259.05</v>
      </c>
      <c r="Z32" s="141"/>
    </row>
    <row r="33" spans="1:26" ht="66.75" customHeight="1">
      <c r="A33" s="5" t="s">
        <v>137</v>
      </c>
      <c r="B33" s="15" t="s">
        <v>138</v>
      </c>
      <c r="C33" s="16" t="s">
        <v>139</v>
      </c>
      <c r="D33" s="8" t="s">
        <v>140</v>
      </c>
      <c r="E33" s="9"/>
      <c r="F33" s="9"/>
      <c r="G33" s="110" t="s">
        <v>44</v>
      </c>
      <c r="H33" s="111" t="s">
        <v>141</v>
      </c>
      <c r="I33" s="112" t="s">
        <v>81</v>
      </c>
      <c r="J33" s="14"/>
      <c r="K33" s="19" t="s">
        <v>47</v>
      </c>
      <c r="L33" s="18" t="s">
        <v>133</v>
      </c>
      <c r="M33" s="18" t="s">
        <v>46</v>
      </c>
      <c r="N33" s="14"/>
      <c r="O33" s="87" t="s">
        <v>349</v>
      </c>
      <c r="P33" s="14"/>
      <c r="Q33" s="20" t="s">
        <v>338</v>
      </c>
      <c r="R33" s="9"/>
      <c r="S33" s="9"/>
      <c r="T33" s="21">
        <v>14</v>
      </c>
      <c r="U33" s="21">
        <v>14</v>
      </c>
      <c r="V33" s="65">
        <v>14</v>
      </c>
      <c r="W33" s="65">
        <v>15</v>
      </c>
      <c r="X33" s="21">
        <v>16</v>
      </c>
      <c r="Y33" s="21">
        <v>16</v>
      </c>
      <c r="Z33" s="141"/>
    </row>
    <row r="34" spans="1:26" ht="41.25" customHeight="1">
      <c r="A34" s="5" t="s">
        <v>142</v>
      </c>
      <c r="B34" s="15" t="s">
        <v>143</v>
      </c>
      <c r="C34" s="16" t="s">
        <v>144</v>
      </c>
      <c r="D34" s="8"/>
      <c r="E34" s="9"/>
      <c r="F34" s="9"/>
      <c r="G34" s="110"/>
      <c r="H34" s="111"/>
      <c r="I34" s="112"/>
      <c r="J34" s="14"/>
      <c r="K34" s="19" t="s">
        <v>145</v>
      </c>
      <c r="L34" s="18" t="s">
        <v>146</v>
      </c>
      <c r="M34" s="18" t="s">
        <v>147</v>
      </c>
      <c r="N34" s="14"/>
      <c r="O34" s="14"/>
      <c r="P34" s="14"/>
      <c r="Q34" s="14"/>
      <c r="R34" s="9"/>
      <c r="S34" s="9"/>
      <c r="T34" s="21"/>
      <c r="U34" s="21"/>
      <c r="V34" s="65"/>
      <c r="W34" s="65"/>
      <c r="X34" s="21"/>
      <c r="Y34" s="21"/>
      <c r="Z34" s="141"/>
    </row>
    <row r="35" spans="1:26" ht="41.25" customHeight="1">
      <c r="A35" s="5" t="s">
        <v>148</v>
      </c>
      <c r="B35" s="15" t="s">
        <v>149</v>
      </c>
      <c r="C35" s="16" t="s">
        <v>150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21"/>
      <c r="U35" s="21"/>
      <c r="V35" s="65"/>
      <c r="W35" s="65"/>
      <c r="X35" s="21"/>
      <c r="Y35" s="21"/>
      <c r="Z35" s="141"/>
    </row>
    <row r="36" spans="1:26" ht="18.75" customHeight="1">
      <c r="A36" s="5" t="s">
        <v>151</v>
      </c>
      <c r="B36" s="15" t="s">
        <v>152</v>
      </c>
      <c r="C36" s="16" t="s">
        <v>153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21"/>
      <c r="U36" s="21"/>
      <c r="V36" s="65"/>
      <c r="W36" s="65"/>
      <c r="X36" s="21"/>
      <c r="Y36" s="21"/>
      <c r="Z36" s="141"/>
    </row>
    <row r="37" spans="1:26" ht="21">
      <c r="A37" s="5" t="s">
        <v>154</v>
      </c>
      <c r="B37" s="15" t="s">
        <v>155</v>
      </c>
      <c r="C37" s="16" t="s">
        <v>156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21"/>
      <c r="U37" s="21"/>
      <c r="V37" s="65"/>
      <c r="W37" s="65"/>
      <c r="X37" s="21"/>
      <c r="Y37" s="21"/>
      <c r="Z37" s="141"/>
    </row>
    <row r="38" spans="1:26" ht="62.25" customHeight="1">
      <c r="A38" s="5" t="s">
        <v>157</v>
      </c>
      <c r="B38" s="15" t="s">
        <v>158</v>
      </c>
      <c r="C38" s="16" t="s">
        <v>159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349</v>
      </c>
      <c r="P38" s="14"/>
      <c r="Q38" s="20" t="s">
        <v>338</v>
      </c>
      <c r="R38" s="9"/>
      <c r="S38" s="9"/>
      <c r="T38" s="21">
        <v>260.4</v>
      </c>
      <c r="U38" s="21">
        <v>196.582</v>
      </c>
      <c r="V38" s="65">
        <v>662.5</v>
      </c>
      <c r="W38" s="65">
        <v>106.6</v>
      </c>
      <c r="X38" s="21">
        <v>112.9</v>
      </c>
      <c r="Y38" s="21">
        <v>119.7</v>
      </c>
      <c r="Z38" s="141"/>
    </row>
    <row r="39" spans="1:26" ht="73.5" customHeight="1">
      <c r="A39" s="5" t="s">
        <v>163</v>
      </c>
      <c r="B39" s="15" t="s">
        <v>164</v>
      </c>
      <c r="C39" s="16" t="s">
        <v>165</v>
      </c>
      <c r="D39" s="8" t="s">
        <v>263</v>
      </c>
      <c r="E39" s="9"/>
      <c r="F39" s="9"/>
      <c r="G39" s="24" t="s">
        <v>44</v>
      </c>
      <c r="H39" s="17" t="s">
        <v>161</v>
      </c>
      <c r="I39" s="18" t="s">
        <v>81</v>
      </c>
      <c r="J39" s="14"/>
      <c r="K39" s="19" t="s">
        <v>47</v>
      </c>
      <c r="L39" s="18" t="s">
        <v>162</v>
      </c>
      <c r="M39" s="18" t="s">
        <v>46</v>
      </c>
      <c r="N39" s="14"/>
      <c r="O39" s="87" t="s">
        <v>349</v>
      </c>
      <c r="P39" s="14"/>
      <c r="Q39" s="20" t="s">
        <v>338</v>
      </c>
      <c r="R39" s="9"/>
      <c r="S39" s="9"/>
      <c r="T39" s="23">
        <v>312.9</v>
      </c>
      <c r="U39" s="21">
        <v>184.067</v>
      </c>
      <c r="V39" s="23">
        <v>17</v>
      </c>
      <c r="W39" s="23">
        <v>190</v>
      </c>
      <c r="X39" s="21">
        <v>201.4</v>
      </c>
      <c r="Y39" s="21">
        <v>213.5</v>
      </c>
      <c r="Z39" s="141"/>
    </row>
    <row r="40" spans="1:26" ht="56.25" customHeight="1">
      <c r="A40" s="5" t="s">
        <v>166</v>
      </c>
      <c r="B40" s="15" t="s">
        <v>167</v>
      </c>
      <c r="C40" s="16" t="s">
        <v>168</v>
      </c>
      <c r="D40" s="8" t="s">
        <v>160</v>
      </c>
      <c r="E40" s="9"/>
      <c r="F40" s="9"/>
      <c r="G40" s="24" t="s">
        <v>44</v>
      </c>
      <c r="H40" s="17" t="s">
        <v>161</v>
      </c>
      <c r="I40" s="18" t="s">
        <v>81</v>
      </c>
      <c r="J40" s="14"/>
      <c r="K40" s="19" t="s">
        <v>47</v>
      </c>
      <c r="L40" s="18" t="s">
        <v>162</v>
      </c>
      <c r="M40" s="18" t="s">
        <v>46</v>
      </c>
      <c r="N40" s="14"/>
      <c r="O40" s="87" t="s">
        <v>349</v>
      </c>
      <c r="P40" s="14"/>
      <c r="Q40" s="20" t="s">
        <v>338</v>
      </c>
      <c r="R40" s="9"/>
      <c r="S40" s="9"/>
      <c r="T40" s="21">
        <v>165.6</v>
      </c>
      <c r="U40" s="21">
        <v>150.77977</v>
      </c>
      <c r="V40" s="65">
        <v>160</v>
      </c>
      <c r="W40" s="65">
        <v>169.6</v>
      </c>
      <c r="X40" s="21">
        <v>179.5</v>
      </c>
      <c r="Y40" s="21">
        <v>190.6</v>
      </c>
      <c r="Z40" s="141"/>
    </row>
    <row r="41" spans="1:26" ht="23.25" customHeight="1">
      <c r="A41" s="5" t="s">
        <v>169</v>
      </c>
      <c r="B41" s="15" t="s">
        <v>170</v>
      </c>
      <c r="C41" s="16" t="s">
        <v>171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21"/>
      <c r="U41" s="21"/>
      <c r="V41" s="65"/>
      <c r="W41" s="65"/>
      <c r="X41" s="21"/>
      <c r="Y41" s="21"/>
      <c r="Z41" s="141"/>
    </row>
    <row r="42" spans="1:26" ht="54" customHeight="1">
      <c r="A42" s="5" t="s">
        <v>172</v>
      </c>
      <c r="B42" s="15" t="s">
        <v>173</v>
      </c>
      <c r="C42" s="16" t="s">
        <v>174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21"/>
      <c r="U42" s="21"/>
      <c r="V42" s="65"/>
      <c r="W42" s="65"/>
      <c r="X42" s="21"/>
      <c r="Y42" s="21"/>
      <c r="Z42" s="141"/>
    </row>
    <row r="43" spans="1:26" ht="42" customHeight="1">
      <c r="A43" s="5" t="s">
        <v>175</v>
      </c>
      <c r="B43" s="15" t="s">
        <v>176</v>
      </c>
      <c r="C43" s="16" t="s">
        <v>177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21"/>
      <c r="U43" s="21"/>
      <c r="V43" s="65"/>
      <c r="W43" s="65"/>
      <c r="X43" s="21"/>
      <c r="Y43" s="21"/>
      <c r="Z43" s="141"/>
    </row>
    <row r="44" spans="1:26" ht="44.25" customHeight="1">
      <c r="A44" s="5" t="s">
        <v>178</v>
      </c>
      <c r="B44" s="15" t="s">
        <v>179</v>
      </c>
      <c r="C44" s="16" t="s">
        <v>180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21"/>
      <c r="U44" s="21"/>
      <c r="V44" s="65"/>
      <c r="W44" s="65"/>
      <c r="X44" s="21"/>
      <c r="Y44" s="21"/>
      <c r="Z44" s="141"/>
    </row>
    <row r="45" spans="1:26" ht="30.75" customHeight="1">
      <c r="A45" s="5" t="s">
        <v>181</v>
      </c>
      <c r="B45" s="15" t="s">
        <v>182</v>
      </c>
      <c r="C45" s="16" t="s">
        <v>183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21"/>
      <c r="U45" s="21"/>
      <c r="V45" s="65"/>
      <c r="W45" s="65"/>
      <c r="X45" s="21"/>
      <c r="Y45" s="21"/>
      <c r="Z45" s="141"/>
    </row>
    <row r="46" spans="1:26" ht="41.25" customHeight="1">
      <c r="A46" s="5" t="s">
        <v>184</v>
      </c>
      <c r="B46" s="15" t="s">
        <v>185</v>
      </c>
      <c r="C46" s="16" t="s">
        <v>186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21"/>
      <c r="U46" s="21"/>
      <c r="V46" s="65"/>
      <c r="W46" s="65"/>
      <c r="X46" s="21"/>
      <c r="Y46" s="21"/>
      <c r="Z46" s="141"/>
    </row>
    <row r="47" spans="1:26" ht="40.5" customHeight="1">
      <c r="A47" s="5" t="s">
        <v>187</v>
      </c>
      <c r="B47" s="15" t="s">
        <v>188</v>
      </c>
      <c r="C47" s="16" t="s">
        <v>189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21"/>
      <c r="U47" s="21"/>
      <c r="V47" s="65"/>
      <c r="W47" s="65"/>
      <c r="X47" s="21"/>
      <c r="Y47" s="21"/>
      <c r="Z47" s="141"/>
    </row>
    <row r="48" spans="1:26" ht="62.25" customHeight="1">
      <c r="A48" s="5" t="s">
        <v>190</v>
      </c>
      <c r="B48" s="15" t="s">
        <v>191</v>
      </c>
      <c r="C48" s="16" t="s">
        <v>192</v>
      </c>
      <c r="D48" s="8" t="s">
        <v>92</v>
      </c>
      <c r="E48" s="9"/>
      <c r="F48" s="9"/>
      <c r="G48" s="24" t="s">
        <v>44</v>
      </c>
      <c r="H48" s="17" t="s">
        <v>193</v>
      </c>
      <c r="I48" s="18" t="s">
        <v>81</v>
      </c>
      <c r="J48" s="14"/>
      <c r="K48" s="19" t="s">
        <v>47</v>
      </c>
      <c r="L48" s="18" t="s">
        <v>194</v>
      </c>
      <c r="M48" s="18" t="s">
        <v>195</v>
      </c>
      <c r="N48" s="14"/>
      <c r="O48" s="87" t="s">
        <v>349</v>
      </c>
      <c r="P48" s="14"/>
      <c r="Q48" s="20" t="s">
        <v>338</v>
      </c>
      <c r="R48" s="9"/>
      <c r="S48" s="9"/>
      <c r="T48" s="90"/>
      <c r="U48" s="90"/>
      <c r="V48" s="90"/>
      <c r="W48" s="90"/>
      <c r="X48" s="90"/>
      <c r="Y48" s="21"/>
      <c r="Z48" s="141"/>
    </row>
    <row r="49" spans="1:26" ht="30" customHeight="1">
      <c r="A49" s="5" t="s">
        <v>196</v>
      </c>
      <c r="B49" s="15" t="s">
        <v>197</v>
      </c>
      <c r="C49" s="16" t="s">
        <v>198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21"/>
      <c r="U49" s="21"/>
      <c r="V49" s="65"/>
      <c r="W49" s="65"/>
      <c r="X49" s="21"/>
      <c r="Y49" s="21"/>
      <c r="Z49" s="141"/>
    </row>
    <row r="50" spans="1:26" ht="60.75" customHeight="1">
      <c r="A50" s="5" t="s">
        <v>199</v>
      </c>
      <c r="B50" s="15" t="s">
        <v>200</v>
      </c>
      <c r="C50" s="16" t="s">
        <v>201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21"/>
      <c r="U50" s="21"/>
      <c r="V50" s="65"/>
      <c r="W50" s="65"/>
      <c r="X50" s="21"/>
      <c r="Y50" s="21"/>
      <c r="Z50" s="141"/>
    </row>
    <row r="51" spans="1:26" ht="22.5" customHeight="1">
      <c r="A51" s="5" t="s">
        <v>202</v>
      </c>
      <c r="B51" s="15" t="s">
        <v>203</v>
      </c>
      <c r="C51" s="16" t="s">
        <v>204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21"/>
      <c r="U51" s="21"/>
      <c r="V51" s="65"/>
      <c r="W51" s="65"/>
      <c r="X51" s="21"/>
      <c r="Y51" s="21"/>
      <c r="Z51" s="141"/>
    </row>
    <row r="52" spans="1:26" ht="33.75" customHeight="1">
      <c r="A52" s="5" t="s">
        <v>205</v>
      </c>
      <c r="B52" s="15" t="s">
        <v>206</v>
      </c>
      <c r="C52" s="16" t="s">
        <v>207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21"/>
      <c r="U52" s="21"/>
      <c r="V52" s="65"/>
      <c r="W52" s="65"/>
      <c r="X52" s="21"/>
      <c r="Y52" s="21"/>
      <c r="Z52" s="141"/>
    </row>
    <row r="53" spans="1:26" ht="68.25" customHeight="1">
      <c r="A53" s="5" t="s">
        <v>208</v>
      </c>
      <c r="B53" s="11" t="s">
        <v>209</v>
      </c>
      <c r="C53" s="12" t="s">
        <v>210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21"/>
      <c r="U53" s="21"/>
      <c r="V53" s="65"/>
      <c r="W53" s="65"/>
      <c r="X53" s="21"/>
      <c r="Y53" s="21"/>
      <c r="Z53" s="141"/>
    </row>
    <row r="54" spans="1:26" ht="56.25" customHeight="1">
      <c r="A54" s="43"/>
      <c r="B54" s="11" t="s">
        <v>212</v>
      </c>
      <c r="C54" s="12"/>
      <c r="D54" s="8" t="s">
        <v>264</v>
      </c>
      <c r="E54" s="9"/>
      <c r="F54" s="9"/>
      <c r="G54" s="24" t="s">
        <v>44</v>
      </c>
      <c r="H54" s="17" t="s">
        <v>93</v>
      </c>
      <c r="I54" s="18" t="s">
        <v>81</v>
      </c>
      <c r="J54" s="14"/>
      <c r="K54" s="19" t="s">
        <v>47</v>
      </c>
      <c r="L54" s="18" t="s">
        <v>94</v>
      </c>
      <c r="M54" s="18" t="s">
        <v>46</v>
      </c>
      <c r="N54" s="14"/>
      <c r="O54" s="87" t="s">
        <v>349</v>
      </c>
      <c r="P54" s="14"/>
      <c r="Q54" s="20" t="s">
        <v>338</v>
      </c>
      <c r="R54" s="9"/>
      <c r="S54" s="9"/>
      <c r="T54" s="90">
        <v>248.3</v>
      </c>
      <c r="U54" s="90">
        <v>248.3</v>
      </c>
      <c r="V54" s="90"/>
      <c r="W54" s="128"/>
      <c r="X54" s="90"/>
      <c r="Y54" s="90"/>
      <c r="Z54" s="141"/>
    </row>
    <row r="55" spans="1:26" ht="67.5" customHeight="1">
      <c r="A55" s="5" t="s">
        <v>214</v>
      </c>
      <c r="B55" s="11" t="s">
        <v>215</v>
      </c>
      <c r="C55" s="12" t="s">
        <v>216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21"/>
      <c r="U55" s="21"/>
      <c r="V55" s="65"/>
      <c r="W55" s="65"/>
      <c r="X55" s="21"/>
      <c r="Y55" s="21"/>
      <c r="Z55" s="141"/>
    </row>
    <row r="56" spans="1:26" ht="57" customHeight="1">
      <c r="A56" s="43"/>
      <c r="B56" s="11" t="s">
        <v>265</v>
      </c>
      <c r="C56" s="12"/>
      <c r="D56" s="8" t="s">
        <v>219</v>
      </c>
      <c r="E56" s="9"/>
      <c r="F56" s="9"/>
      <c r="G56" s="24" t="s">
        <v>44</v>
      </c>
      <c r="H56" s="17" t="s">
        <v>220</v>
      </c>
      <c r="I56" s="18" t="s">
        <v>81</v>
      </c>
      <c r="J56" s="14"/>
      <c r="K56" s="19" t="s">
        <v>47</v>
      </c>
      <c r="L56" s="18" t="s">
        <v>48</v>
      </c>
      <c r="M56" s="18" t="s">
        <v>46</v>
      </c>
      <c r="N56" s="14"/>
      <c r="O56" s="87" t="s">
        <v>349</v>
      </c>
      <c r="P56" s="14"/>
      <c r="Q56" s="20" t="s">
        <v>338</v>
      </c>
      <c r="R56" s="9"/>
      <c r="S56" s="9"/>
      <c r="T56" s="21">
        <v>110.3</v>
      </c>
      <c r="U56" s="21">
        <v>110.3</v>
      </c>
      <c r="V56" s="65">
        <v>109</v>
      </c>
      <c r="W56" s="65">
        <v>110.3</v>
      </c>
      <c r="X56" s="21">
        <v>115</v>
      </c>
      <c r="Y56" s="21">
        <v>115</v>
      </c>
      <c r="Z56" s="141"/>
    </row>
    <row r="57" spans="1:26" ht="45">
      <c r="A57" s="25" t="s">
        <v>221</v>
      </c>
      <c r="B57" s="11" t="s">
        <v>222</v>
      </c>
      <c r="C57" s="12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87" t="s">
        <v>349</v>
      </c>
      <c r="P57" s="14"/>
      <c r="Q57" s="20" t="s">
        <v>338</v>
      </c>
      <c r="R57" s="9"/>
      <c r="S57" s="9"/>
      <c r="T57" s="21"/>
      <c r="U57" s="21"/>
      <c r="V57" s="65"/>
      <c r="W57" s="65"/>
      <c r="X57" s="65"/>
      <c r="Y57" s="21"/>
      <c r="Z57" s="21"/>
    </row>
    <row r="58" spans="1:26" ht="87" customHeight="1">
      <c r="A58" s="5" t="s">
        <v>223</v>
      </c>
      <c r="B58" s="11" t="s">
        <v>224</v>
      </c>
      <c r="C58" s="12" t="s">
        <v>225</v>
      </c>
      <c r="D58" s="8"/>
      <c r="E58" s="9"/>
      <c r="F58" s="9"/>
      <c r="G58" s="14"/>
      <c r="H58" s="14"/>
      <c r="I58" s="14"/>
      <c r="J58" s="14"/>
      <c r="K58" s="14"/>
      <c r="L58" s="14"/>
      <c r="M58" s="14"/>
      <c r="N58" s="9"/>
      <c r="O58" s="9"/>
      <c r="P58" s="9"/>
      <c r="Q58" s="9"/>
      <c r="R58" s="9"/>
      <c r="S58" s="9"/>
      <c r="T58" s="21"/>
      <c r="U58" s="21"/>
      <c r="V58" s="65"/>
      <c r="W58" s="65"/>
      <c r="X58" s="21"/>
      <c r="Y58" s="21"/>
      <c r="Z58" s="141"/>
    </row>
    <row r="59" spans="1:26" ht="87" customHeight="1">
      <c r="A59" s="25" t="s">
        <v>363</v>
      </c>
      <c r="B59" s="37" t="s">
        <v>360</v>
      </c>
      <c r="C59" s="57" t="s">
        <v>361</v>
      </c>
      <c r="D59" s="91" t="s">
        <v>362</v>
      </c>
      <c r="E59" s="9"/>
      <c r="F59" s="9"/>
      <c r="G59" s="14"/>
      <c r="H59" s="14"/>
      <c r="I59" s="14"/>
      <c r="J59" s="14"/>
      <c r="K59" s="14"/>
      <c r="L59" s="14"/>
      <c r="M59" s="14"/>
      <c r="N59" s="9"/>
      <c r="O59" s="9"/>
      <c r="P59" s="9"/>
      <c r="Q59" s="9"/>
      <c r="R59" s="9"/>
      <c r="S59" s="9"/>
      <c r="T59" s="21">
        <v>72.63271</v>
      </c>
      <c r="U59" s="21">
        <v>72.63271</v>
      </c>
      <c r="V59" s="65"/>
      <c r="W59" s="65"/>
      <c r="X59" s="21"/>
      <c r="Y59" s="21"/>
      <c r="Z59" s="141"/>
    </row>
    <row r="60" spans="1:26" ht="22.5">
      <c r="A60" s="5"/>
      <c r="B60" s="6" t="s">
        <v>228</v>
      </c>
      <c r="C60" s="7"/>
      <c r="D60" s="8"/>
      <c r="E60" s="9"/>
      <c r="F60" s="9"/>
      <c r="G60" s="62"/>
      <c r="H60" s="30"/>
      <c r="I60" s="30"/>
      <c r="J60" s="30"/>
      <c r="K60" s="30"/>
      <c r="L60" s="30"/>
      <c r="M60" s="30"/>
      <c r="N60" s="9"/>
      <c r="O60" s="9"/>
      <c r="P60" s="9" t="s">
        <v>229</v>
      </c>
      <c r="Q60" s="33"/>
      <c r="R60" s="9"/>
      <c r="S60" s="9"/>
      <c r="T60" s="35">
        <f aca="true" t="shared" si="0" ref="T60:Y60">SUM(T8:T59,)</f>
        <v>6880.437609999999</v>
      </c>
      <c r="U60" s="35">
        <f t="shared" si="0"/>
        <v>6230.574690000001</v>
      </c>
      <c r="V60" s="35">
        <f t="shared" si="0"/>
        <v>4763.618</v>
      </c>
      <c r="W60" s="35">
        <f t="shared" si="0"/>
        <v>3782.901</v>
      </c>
      <c r="X60" s="35">
        <f t="shared" si="0"/>
        <v>4008.4000000000005</v>
      </c>
      <c r="Y60" s="35">
        <f t="shared" si="0"/>
        <v>4240.25</v>
      </c>
      <c r="Z60" s="141"/>
    </row>
    <row r="61" spans="7:13" ht="12.75">
      <c r="G61" s="37"/>
      <c r="H61" s="28"/>
      <c r="I61" s="28"/>
      <c r="J61" s="28"/>
      <c r="K61" s="28"/>
      <c r="L61" s="28"/>
      <c r="M61" s="28"/>
    </row>
    <row r="62" spans="1:25" ht="12.75">
      <c r="A62" s="36"/>
      <c r="B62" s="36"/>
      <c r="C62" s="36"/>
      <c r="D62" s="36"/>
      <c r="E62" s="36"/>
      <c r="F62" s="36"/>
      <c r="G62" s="9"/>
      <c r="H62" s="9"/>
      <c r="I62" s="9"/>
      <c r="J62" s="9"/>
      <c r="K62" s="9"/>
      <c r="L62" s="9"/>
      <c r="M62" s="9"/>
      <c r="N62" s="36"/>
      <c r="O62" s="36"/>
      <c r="P62" s="36"/>
      <c r="Q62" s="108" t="s">
        <v>230</v>
      </c>
      <c r="R62" s="108"/>
      <c r="S62" s="108"/>
      <c r="T62" s="108"/>
      <c r="U62" s="108"/>
      <c r="V62" s="36"/>
      <c r="W62" s="36"/>
      <c r="X62" s="36" t="s">
        <v>229</v>
      </c>
      <c r="Y62" s="36"/>
    </row>
    <row r="63" spans="1:25" ht="12.75">
      <c r="A63" s="36"/>
      <c r="B63" s="100" t="s">
        <v>266</v>
      </c>
      <c r="C63" s="100"/>
      <c r="D63" s="100"/>
      <c r="E63" s="36"/>
      <c r="F63" s="36"/>
      <c r="G63" s="37"/>
      <c r="H63" s="28"/>
      <c r="I63" s="28"/>
      <c r="J63" s="28"/>
      <c r="K63" s="28"/>
      <c r="L63" s="28"/>
      <c r="M63" s="28"/>
      <c r="N63" s="36"/>
      <c r="O63" s="36"/>
      <c r="P63" s="36"/>
      <c r="Q63" s="42" t="s">
        <v>233</v>
      </c>
      <c r="R63" s="42"/>
      <c r="S63" s="42"/>
      <c r="T63" s="42"/>
      <c r="U63" s="42"/>
      <c r="V63" s="36"/>
      <c r="W63" s="36"/>
      <c r="X63" s="82"/>
      <c r="Y63" s="36"/>
    </row>
    <row r="64" spans="7:13" ht="12.75">
      <c r="G64" s="37"/>
      <c r="H64" s="28"/>
      <c r="I64" s="28"/>
      <c r="J64" s="28"/>
      <c r="K64" s="28"/>
      <c r="L64" s="28"/>
      <c r="M64" s="28"/>
    </row>
    <row r="65" spans="7:13" ht="12.75">
      <c r="G65" s="37"/>
      <c r="H65" s="28"/>
      <c r="I65" s="28"/>
      <c r="J65" s="28"/>
      <c r="K65" s="28"/>
      <c r="L65" s="28"/>
      <c r="M65" s="28"/>
    </row>
    <row r="66" spans="7:13" ht="12.75">
      <c r="G66" s="37"/>
      <c r="H66" s="28"/>
      <c r="I66" s="28"/>
      <c r="J66" s="28"/>
      <c r="K66" s="28"/>
      <c r="L66" s="28"/>
      <c r="M66" s="28"/>
    </row>
    <row r="67" spans="7:13" ht="12.75">
      <c r="G67" s="37"/>
      <c r="H67" s="28"/>
      <c r="I67" s="28"/>
      <c r="J67" s="28"/>
      <c r="K67" s="28"/>
      <c r="L67" s="28"/>
      <c r="M67" s="28"/>
    </row>
    <row r="71" spans="7:13" ht="12.75">
      <c r="G71" s="85"/>
      <c r="H71" s="36"/>
      <c r="I71" s="36"/>
      <c r="J71" s="36"/>
      <c r="K71" s="36"/>
      <c r="L71" s="36"/>
      <c r="M71" s="36"/>
    </row>
    <row r="72" spans="7:13" ht="12.75">
      <c r="G72" s="85" t="s">
        <v>232</v>
      </c>
      <c r="I72" s="36"/>
      <c r="J72" s="36"/>
      <c r="K72" s="36"/>
      <c r="L72" s="36"/>
      <c r="M72" s="36"/>
    </row>
  </sheetData>
  <sheetProtection/>
  <mergeCells count="23">
    <mergeCell ref="B9:B11"/>
    <mergeCell ref="C9:C11"/>
    <mergeCell ref="A9:A11"/>
    <mergeCell ref="Q62:U62"/>
    <mergeCell ref="B63:D63"/>
    <mergeCell ref="R4:R5"/>
    <mergeCell ref="S4:U4"/>
    <mergeCell ref="H33:H34"/>
    <mergeCell ref="I33:I34"/>
    <mergeCell ref="G33:G34"/>
    <mergeCell ref="F4:I4"/>
    <mergeCell ref="J4:M4"/>
    <mergeCell ref="N4:Q4"/>
    <mergeCell ref="R3:Y3"/>
    <mergeCell ref="Z3:Z5"/>
    <mergeCell ref="X4:Y4"/>
    <mergeCell ref="A2:Y2"/>
    <mergeCell ref="A3:C5"/>
    <mergeCell ref="D3:D5"/>
    <mergeCell ref="E3:Q3"/>
    <mergeCell ref="E4:E5"/>
    <mergeCell ref="V4:V5"/>
    <mergeCell ref="W4:W5"/>
  </mergeCells>
  <printOptions/>
  <pageMargins left="0.3937007874015748" right="0.3937007874015748" top="0.34" bottom="0.28" header="0.34" footer="0.29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7"/>
  <sheetViews>
    <sheetView tabSelected="1" view="pageBreakPreview" zoomScale="80" zoomScaleNormal="75" zoomScaleSheetLayoutView="80" zoomScalePageLayoutView="0" workbookViewId="0" topLeftCell="A4">
      <pane xSplit="6" ySplit="3" topLeftCell="O45" activePane="bottomRight" state="frozen"/>
      <selection pane="topLeft" activeCell="A4" sqref="A4"/>
      <selection pane="topRight" activeCell="G4" sqref="G4"/>
      <selection pane="bottomLeft" activeCell="A7" sqref="A7"/>
      <selection pane="bottomRight" activeCell="Z62" sqref="Z62"/>
    </sheetView>
  </sheetViews>
  <sheetFormatPr defaultColWidth="9.00390625" defaultRowHeight="12.75"/>
  <cols>
    <col min="1" max="1" width="6.875" style="41" customWidth="1"/>
    <col min="2" max="2" width="38.625" style="41" customWidth="1"/>
    <col min="3" max="3" width="9.125" style="41" customWidth="1"/>
    <col min="4" max="4" width="7.253906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19.875" style="41" customWidth="1"/>
    <col min="16" max="16" width="9.125" style="41" customWidth="1"/>
    <col min="17" max="17" width="9.625" style="41" customWidth="1"/>
    <col min="18" max="18" width="9.125" style="41" hidden="1" customWidth="1"/>
    <col min="19" max="19" width="0.12890625" style="41" hidden="1" customWidth="1"/>
    <col min="20" max="21" width="9.125" style="41" customWidth="1"/>
    <col min="22" max="22" width="9.625" style="41" customWidth="1"/>
    <col min="23" max="23" width="9.75390625" style="41" customWidth="1"/>
    <col min="24" max="24" width="9.125" style="41" customWidth="1"/>
    <col min="25" max="25" width="6.6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27"/>
      <c r="U7" s="127"/>
      <c r="V7" s="132"/>
      <c r="W7" s="132"/>
      <c r="X7" s="127"/>
      <c r="Y7" s="127"/>
      <c r="Z7" s="143"/>
    </row>
    <row r="8" spans="1:26" ht="56.2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127">
        <f aca="true" t="shared" si="0" ref="T8:Y8">SUM(T9:T52)</f>
        <v>11878.868</v>
      </c>
      <c r="U8" s="127">
        <f t="shared" si="0"/>
        <v>11534.167850000002</v>
      </c>
      <c r="V8" s="127">
        <f t="shared" si="0"/>
        <v>4281.163</v>
      </c>
      <c r="W8" s="127">
        <f t="shared" si="0"/>
        <v>4524.962599999999</v>
      </c>
      <c r="X8" s="127">
        <f t="shared" si="0"/>
        <v>4795.436999999999</v>
      </c>
      <c r="Y8" s="127">
        <f t="shared" si="0"/>
        <v>5083.17</v>
      </c>
      <c r="Z8" s="143"/>
    </row>
    <row r="9" spans="1:26" ht="67.5" customHeight="1">
      <c r="A9" s="123" t="s">
        <v>40</v>
      </c>
      <c r="B9" s="121" t="s">
        <v>41</v>
      </c>
      <c r="C9" s="121" t="s">
        <v>42</v>
      </c>
      <c r="D9" s="134" t="s">
        <v>245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350</v>
      </c>
      <c r="P9" s="14"/>
      <c r="Q9" s="88" t="s">
        <v>338</v>
      </c>
      <c r="R9" s="9"/>
      <c r="S9" s="9"/>
      <c r="T9" s="127">
        <v>656.4</v>
      </c>
      <c r="U9" s="127">
        <v>608.95942</v>
      </c>
      <c r="V9" s="132">
        <v>605.211</v>
      </c>
      <c r="W9" s="132">
        <v>657.4226</v>
      </c>
      <c r="X9" s="127">
        <v>696.867</v>
      </c>
      <c r="Y9" s="127">
        <v>738.68</v>
      </c>
      <c r="Z9" s="143"/>
    </row>
    <row r="10" spans="1:26" ht="67.5" customHeight="1">
      <c r="A10" s="136"/>
      <c r="B10" s="135"/>
      <c r="C10" s="135"/>
      <c r="D10" s="134" t="s">
        <v>257</v>
      </c>
      <c r="E10" s="9"/>
      <c r="F10" s="9"/>
      <c r="G10" s="24"/>
      <c r="H10" s="17"/>
      <c r="I10" s="18"/>
      <c r="J10" s="14"/>
      <c r="K10" s="19"/>
      <c r="L10" s="18"/>
      <c r="M10" s="18"/>
      <c r="N10" s="14"/>
      <c r="O10" s="87"/>
      <c r="P10" s="14"/>
      <c r="Q10" s="88"/>
      <c r="R10" s="9"/>
      <c r="S10" s="9"/>
      <c r="T10" s="127"/>
      <c r="U10" s="127"/>
      <c r="V10" s="132">
        <v>71.25</v>
      </c>
      <c r="W10" s="132"/>
      <c r="X10" s="127"/>
      <c r="Y10" s="127"/>
      <c r="Z10" s="143"/>
    </row>
    <row r="11" spans="1:26" ht="67.5" customHeight="1">
      <c r="A11" s="124"/>
      <c r="B11" s="122"/>
      <c r="C11" s="122"/>
      <c r="D11" s="134" t="s">
        <v>378</v>
      </c>
      <c r="E11" s="9"/>
      <c r="F11" s="9"/>
      <c r="G11" s="24"/>
      <c r="H11" s="17"/>
      <c r="I11" s="18"/>
      <c r="J11" s="14"/>
      <c r="K11" s="19"/>
      <c r="L11" s="18"/>
      <c r="M11" s="18"/>
      <c r="N11" s="14"/>
      <c r="O11" s="87"/>
      <c r="P11" s="14"/>
      <c r="Q11" s="88"/>
      <c r="R11" s="9"/>
      <c r="S11" s="9"/>
      <c r="T11" s="127">
        <v>15</v>
      </c>
      <c r="U11" s="127"/>
      <c r="V11" s="132">
        <v>15</v>
      </c>
      <c r="W11" s="132"/>
      <c r="X11" s="127"/>
      <c r="Y11" s="127"/>
      <c r="Z11" s="143"/>
    </row>
    <row r="12" spans="1:26" ht="21.75" customHeight="1">
      <c r="A12" s="5" t="s">
        <v>49</v>
      </c>
      <c r="B12" s="15" t="s">
        <v>50</v>
      </c>
      <c r="C12" s="16" t="s">
        <v>51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127"/>
      <c r="U12" s="127"/>
      <c r="V12" s="132"/>
      <c r="W12" s="132"/>
      <c r="X12" s="127"/>
      <c r="Y12" s="127"/>
      <c r="Z12" s="143"/>
    </row>
    <row r="13" spans="1:26" ht="73.5" customHeight="1">
      <c r="A13" s="5" t="s">
        <v>52</v>
      </c>
      <c r="B13" s="15" t="s">
        <v>53</v>
      </c>
      <c r="C13" s="16" t="s">
        <v>54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127"/>
      <c r="U13" s="127"/>
      <c r="V13" s="132"/>
      <c r="W13" s="132"/>
      <c r="X13" s="127"/>
      <c r="Y13" s="127"/>
      <c r="Z13" s="143"/>
    </row>
    <row r="14" spans="1:26" ht="72.75" customHeight="1">
      <c r="A14" s="5" t="s">
        <v>55</v>
      </c>
      <c r="B14" s="15" t="s">
        <v>56</v>
      </c>
      <c r="C14" s="16" t="s">
        <v>57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127"/>
      <c r="U14" s="127"/>
      <c r="V14" s="132"/>
      <c r="W14" s="132"/>
      <c r="X14" s="127"/>
      <c r="Y14" s="127"/>
      <c r="Z14" s="143"/>
    </row>
    <row r="15" spans="1:26" ht="71.25" customHeight="1">
      <c r="A15" s="5" t="s">
        <v>58</v>
      </c>
      <c r="B15" s="15" t="s">
        <v>59</v>
      </c>
      <c r="C15" s="16" t="s">
        <v>60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127"/>
      <c r="U15" s="127"/>
      <c r="V15" s="132"/>
      <c r="W15" s="132"/>
      <c r="X15" s="127"/>
      <c r="Y15" s="127"/>
      <c r="Z15" s="143"/>
    </row>
    <row r="16" spans="1:26" ht="51.75" customHeight="1">
      <c r="A16" s="5" t="s">
        <v>61</v>
      </c>
      <c r="B16" s="15" t="s">
        <v>62</v>
      </c>
      <c r="C16" s="16" t="s">
        <v>63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127"/>
      <c r="U16" s="127"/>
      <c r="V16" s="132"/>
      <c r="W16" s="132"/>
      <c r="X16" s="127"/>
      <c r="Y16" s="127"/>
      <c r="Z16" s="143"/>
    </row>
    <row r="17" spans="1:26" ht="61.5" customHeight="1">
      <c r="A17" s="5" t="s">
        <v>64</v>
      </c>
      <c r="B17" s="15" t="s">
        <v>65</v>
      </c>
      <c r="C17" s="16" t="s">
        <v>66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127"/>
      <c r="U17" s="127"/>
      <c r="V17" s="132"/>
      <c r="W17" s="132"/>
      <c r="X17" s="127"/>
      <c r="Y17" s="127"/>
      <c r="Z17" s="143"/>
    </row>
    <row r="18" spans="1:26" ht="30.75" customHeight="1">
      <c r="A18" s="5" t="s">
        <v>67</v>
      </c>
      <c r="B18" s="15" t="s">
        <v>68</v>
      </c>
      <c r="C18" s="16" t="s">
        <v>69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127"/>
      <c r="U18" s="127"/>
      <c r="V18" s="132"/>
      <c r="W18" s="132"/>
      <c r="X18" s="127"/>
      <c r="Y18" s="127"/>
      <c r="Z18" s="143"/>
    </row>
    <row r="19" spans="1:26" ht="21.75" customHeight="1">
      <c r="A19" s="5" t="s">
        <v>70</v>
      </c>
      <c r="B19" s="15" t="s">
        <v>71</v>
      </c>
      <c r="C19" s="16" t="s">
        <v>72</v>
      </c>
      <c r="D19" s="8"/>
      <c r="E19" s="9"/>
      <c r="F19" s="9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9"/>
      <c r="S19" s="9"/>
      <c r="T19" s="127"/>
      <c r="U19" s="127"/>
      <c r="V19" s="132"/>
      <c r="W19" s="132"/>
      <c r="X19" s="127"/>
      <c r="Y19" s="127"/>
      <c r="Z19" s="143"/>
    </row>
    <row r="20" spans="1:26" ht="32.25" customHeight="1">
      <c r="A20" s="5" t="s">
        <v>73</v>
      </c>
      <c r="B20" s="15" t="s">
        <v>74</v>
      </c>
      <c r="C20" s="16" t="s">
        <v>75</v>
      </c>
      <c r="D20" s="8"/>
      <c r="E20" s="9"/>
      <c r="F20" s="9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9"/>
      <c r="S20" s="9"/>
      <c r="T20" s="127"/>
      <c r="U20" s="127"/>
      <c r="V20" s="132"/>
      <c r="W20" s="132"/>
      <c r="X20" s="127"/>
      <c r="Y20" s="127"/>
      <c r="Z20" s="143"/>
    </row>
    <row r="21" spans="1:26" ht="67.5" customHeight="1">
      <c r="A21" s="5" t="s">
        <v>76</v>
      </c>
      <c r="B21" s="15" t="s">
        <v>77</v>
      </c>
      <c r="C21" s="16" t="s">
        <v>78</v>
      </c>
      <c r="D21" s="134" t="s">
        <v>381</v>
      </c>
      <c r="E21" s="9"/>
      <c r="F21" s="9"/>
      <c r="G21" s="24" t="s">
        <v>44</v>
      </c>
      <c r="H21" s="17" t="s">
        <v>80</v>
      </c>
      <c r="I21" s="18" t="s">
        <v>81</v>
      </c>
      <c r="J21" s="14"/>
      <c r="K21" s="19" t="s">
        <v>47</v>
      </c>
      <c r="L21" s="18" t="s">
        <v>82</v>
      </c>
      <c r="M21" s="18" t="s">
        <v>46</v>
      </c>
      <c r="N21" s="14"/>
      <c r="O21" s="14"/>
      <c r="P21" s="14"/>
      <c r="Q21" s="20"/>
      <c r="R21" s="9"/>
      <c r="S21" s="9"/>
      <c r="T21" s="127"/>
      <c r="U21" s="127"/>
      <c r="V21" s="132">
        <v>135.997</v>
      </c>
      <c r="W21" s="132"/>
      <c r="X21" s="127"/>
      <c r="Y21" s="127"/>
      <c r="Z21" s="143"/>
    </row>
    <row r="22" spans="1:26" ht="72" customHeight="1">
      <c r="A22" s="5" t="s">
        <v>83</v>
      </c>
      <c r="B22" s="15" t="s">
        <v>84</v>
      </c>
      <c r="C22" s="16" t="s">
        <v>85</v>
      </c>
      <c r="D22" s="8" t="s">
        <v>268</v>
      </c>
      <c r="E22" s="9"/>
      <c r="F22" s="9"/>
      <c r="G22" s="24" t="s">
        <v>44</v>
      </c>
      <c r="H22" s="17" t="s">
        <v>87</v>
      </c>
      <c r="I22" s="18" t="s">
        <v>81</v>
      </c>
      <c r="J22" s="14"/>
      <c r="K22" s="19" t="s">
        <v>47</v>
      </c>
      <c r="L22" s="18" t="s">
        <v>88</v>
      </c>
      <c r="M22" s="18" t="s">
        <v>46</v>
      </c>
      <c r="N22" s="14"/>
      <c r="O22" s="87" t="s">
        <v>350</v>
      </c>
      <c r="P22" s="14"/>
      <c r="Q22" s="20" t="s">
        <v>338</v>
      </c>
      <c r="R22" s="9"/>
      <c r="S22" s="9"/>
      <c r="T22" s="127">
        <v>7258.05</v>
      </c>
      <c r="U22" s="127">
        <v>7204.54</v>
      </c>
      <c r="V22" s="132">
        <v>469</v>
      </c>
      <c r="W22" s="132">
        <v>497.14</v>
      </c>
      <c r="X22" s="127">
        <v>526.97</v>
      </c>
      <c r="Y22" s="127">
        <v>558.59</v>
      </c>
      <c r="Z22" s="143"/>
    </row>
    <row r="23" spans="1:26" ht="72" customHeight="1">
      <c r="A23" s="5" t="s">
        <v>89</v>
      </c>
      <c r="B23" s="15" t="s">
        <v>90</v>
      </c>
      <c r="C23" s="16" t="s">
        <v>91</v>
      </c>
      <c r="D23" s="8" t="s">
        <v>92</v>
      </c>
      <c r="E23" s="9"/>
      <c r="F23" s="9"/>
      <c r="G23" s="24" t="s">
        <v>44</v>
      </c>
      <c r="H23" s="17" t="s">
        <v>93</v>
      </c>
      <c r="I23" s="18" t="s">
        <v>81</v>
      </c>
      <c r="J23" s="14"/>
      <c r="K23" s="19" t="s">
        <v>47</v>
      </c>
      <c r="L23" s="18" t="s">
        <v>94</v>
      </c>
      <c r="M23" s="18" t="s">
        <v>46</v>
      </c>
      <c r="N23" s="14"/>
      <c r="O23" s="87" t="s">
        <v>350</v>
      </c>
      <c r="P23" s="14"/>
      <c r="Q23" s="20" t="s">
        <v>338</v>
      </c>
      <c r="R23" s="9"/>
      <c r="S23" s="9"/>
      <c r="T23" s="127">
        <v>928.4</v>
      </c>
      <c r="U23" s="127">
        <v>905.6</v>
      </c>
      <c r="V23" s="132">
        <v>1240.5</v>
      </c>
      <c r="W23" s="132">
        <v>1314.9</v>
      </c>
      <c r="X23" s="127">
        <v>1393.8</v>
      </c>
      <c r="Y23" s="127">
        <v>1477</v>
      </c>
      <c r="Z23" s="143"/>
    </row>
    <row r="24" spans="1:26" ht="42">
      <c r="A24" s="5" t="s">
        <v>95</v>
      </c>
      <c r="B24" s="15" t="s">
        <v>96</v>
      </c>
      <c r="C24" s="16" t="s">
        <v>97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127"/>
      <c r="U24" s="127"/>
      <c r="V24" s="132"/>
      <c r="W24" s="132"/>
      <c r="X24" s="127"/>
      <c r="Y24" s="127"/>
      <c r="Z24" s="143"/>
    </row>
    <row r="25" spans="1:26" ht="40.5" customHeight="1">
      <c r="A25" s="5" t="s">
        <v>98</v>
      </c>
      <c r="B25" s="15" t="s">
        <v>99</v>
      </c>
      <c r="C25" s="16" t="s">
        <v>100</v>
      </c>
      <c r="D25" s="8"/>
      <c r="E25" s="9"/>
      <c r="F25" s="9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9"/>
      <c r="S25" s="9"/>
      <c r="T25" s="127"/>
      <c r="U25" s="127"/>
      <c r="V25" s="132"/>
      <c r="W25" s="132"/>
      <c r="X25" s="127"/>
      <c r="Y25" s="127"/>
      <c r="Z25" s="143"/>
    </row>
    <row r="26" spans="1:26" ht="31.5" customHeight="1">
      <c r="A26" s="5" t="s">
        <v>101</v>
      </c>
      <c r="B26" s="15" t="s">
        <v>102</v>
      </c>
      <c r="C26" s="16" t="s">
        <v>103</v>
      </c>
      <c r="D26" s="8" t="s">
        <v>367</v>
      </c>
      <c r="E26" s="9"/>
      <c r="F26" s="9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9"/>
      <c r="S26" s="9"/>
      <c r="T26" s="127"/>
      <c r="U26" s="127"/>
      <c r="V26" s="132"/>
      <c r="W26" s="132"/>
      <c r="X26" s="127"/>
      <c r="Y26" s="127"/>
      <c r="Z26" s="143"/>
    </row>
    <row r="27" spans="1:26" ht="75.75" customHeight="1">
      <c r="A27" s="5" t="s">
        <v>104</v>
      </c>
      <c r="B27" s="15" t="s">
        <v>105</v>
      </c>
      <c r="C27" s="16" t="s">
        <v>106</v>
      </c>
      <c r="D27" s="8" t="s">
        <v>107</v>
      </c>
      <c r="E27" s="9"/>
      <c r="F27" s="9"/>
      <c r="G27" s="24" t="s">
        <v>108</v>
      </c>
      <c r="H27" s="17" t="s">
        <v>109</v>
      </c>
      <c r="I27" s="18" t="s">
        <v>81</v>
      </c>
      <c r="J27" s="14"/>
      <c r="K27" s="19" t="s">
        <v>110</v>
      </c>
      <c r="L27" s="18" t="s">
        <v>111</v>
      </c>
      <c r="M27" s="18" t="s">
        <v>112</v>
      </c>
      <c r="N27" s="14"/>
      <c r="O27" s="87" t="s">
        <v>350</v>
      </c>
      <c r="P27" s="14"/>
      <c r="Q27" s="20" t="s">
        <v>338</v>
      </c>
      <c r="R27" s="9"/>
      <c r="S27" s="9"/>
      <c r="T27" s="127">
        <v>23.3</v>
      </c>
      <c r="U27" s="127">
        <v>0</v>
      </c>
      <c r="V27" s="132">
        <v>23.3</v>
      </c>
      <c r="W27" s="132">
        <v>24.7</v>
      </c>
      <c r="X27" s="127">
        <v>26.2</v>
      </c>
      <c r="Y27" s="127">
        <v>27.8</v>
      </c>
      <c r="Z27" s="143"/>
    </row>
    <row r="28" spans="1:26" ht="33.75" customHeight="1">
      <c r="A28" s="5" t="s">
        <v>113</v>
      </c>
      <c r="B28" s="15" t="s">
        <v>114</v>
      </c>
      <c r="C28" s="16" t="s">
        <v>115</v>
      </c>
      <c r="D28" s="8"/>
      <c r="E28" s="9"/>
      <c r="F28" s="9"/>
      <c r="G28" s="24"/>
      <c r="H28" s="17"/>
      <c r="I28" s="18"/>
      <c r="J28" s="14"/>
      <c r="K28" s="19"/>
      <c r="L28" s="18"/>
      <c r="M28" s="18"/>
      <c r="N28" s="14"/>
      <c r="O28" s="14"/>
      <c r="P28" s="14"/>
      <c r="Q28" s="14"/>
      <c r="R28" s="9"/>
      <c r="S28" s="9"/>
      <c r="T28" s="127"/>
      <c r="U28" s="127"/>
      <c r="V28" s="132"/>
      <c r="W28" s="132"/>
      <c r="X28" s="127"/>
      <c r="Y28" s="127"/>
      <c r="Z28" s="143"/>
    </row>
    <row r="29" spans="1:26" ht="69" customHeight="1">
      <c r="A29" s="5" t="s">
        <v>116</v>
      </c>
      <c r="B29" s="15" t="s">
        <v>117</v>
      </c>
      <c r="C29" s="16" t="s">
        <v>118</v>
      </c>
      <c r="D29" s="8" t="s">
        <v>119</v>
      </c>
      <c r="E29" s="9"/>
      <c r="F29" s="9"/>
      <c r="G29" s="24" t="s">
        <v>44</v>
      </c>
      <c r="H29" s="17" t="s">
        <v>120</v>
      </c>
      <c r="I29" s="18" t="s">
        <v>81</v>
      </c>
      <c r="J29" s="14"/>
      <c r="K29" s="19" t="s">
        <v>121</v>
      </c>
      <c r="L29" s="18" t="s">
        <v>122</v>
      </c>
      <c r="M29" s="18" t="s">
        <v>123</v>
      </c>
      <c r="N29" s="14"/>
      <c r="O29" s="87" t="s">
        <v>350</v>
      </c>
      <c r="P29" s="14"/>
      <c r="Q29" s="20" t="s">
        <v>338</v>
      </c>
      <c r="R29" s="9"/>
      <c r="S29" s="9"/>
      <c r="T29" s="127">
        <v>332.7</v>
      </c>
      <c r="U29" s="127">
        <v>284.58467</v>
      </c>
      <c r="V29" s="132">
        <v>303.846</v>
      </c>
      <c r="W29" s="132">
        <v>322</v>
      </c>
      <c r="X29" s="127">
        <v>341.4</v>
      </c>
      <c r="Y29" s="127">
        <v>361.9</v>
      </c>
      <c r="Z29" s="143"/>
    </row>
    <row r="30" spans="1:26" ht="66.75" customHeight="1">
      <c r="A30" s="5" t="s">
        <v>124</v>
      </c>
      <c r="B30" s="15" t="s">
        <v>125</v>
      </c>
      <c r="C30" s="16" t="s">
        <v>126</v>
      </c>
      <c r="D30" s="8" t="s">
        <v>119</v>
      </c>
      <c r="E30" s="9"/>
      <c r="F30" s="9"/>
      <c r="G30" s="24" t="s">
        <v>44</v>
      </c>
      <c r="H30" s="17" t="s">
        <v>127</v>
      </c>
      <c r="I30" s="18" t="s">
        <v>81</v>
      </c>
      <c r="J30" s="14"/>
      <c r="K30" s="19" t="s">
        <v>47</v>
      </c>
      <c r="L30" s="18" t="s">
        <v>128</v>
      </c>
      <c r="M30" s="18" t="s">
        <v>46</v>
      </c>
      <c r="N30" s="14"/>
      <c r="O30" s="87" t="s">
        <v>350</v>
      </c>
      <c r="P30" s="14"/>
      <c r="Q30" s="20" t="s">
        <v>338</v>
      </c>
      <c r="R30" s="9"/>
      <c r="S30" s="9"/>
      <c r="T30" s="127">
        <v>1696.41</v>
      </c>
      <c r="U30" s="127">
        <v>1650.10617</v>
      </c>
      <c r="V30" s="132">
        <v>624.292</v>
      </c>
      <c r="W30" s="132">
        <v>661.7</v>
      </c>
      <c r="X30" s="127">
        <v>701.5</v>
      </c>
      <c r="Y30" s="127">
        <v>743.5</v>
      </c>
      <c r="Z30" s="143"/>
    </row>
    <row r="31" spans="1:26" ht="71.25" customHeight="1">
      <c r="A31" s="5" t="s">
        <v>129</v>
      </c>
      <c r="B31" s="15" t="s">
        <v>130</v>
      </c>
      <c r="C31" s="16" t="s">
        <v>131</v>
      </c>
      <c r="D31" s="8" t="s">
        <v>119</v>
      </c>
      <c r="E31" s="9"/>
      <c r="F31" s="9"/>
      <c r="G31" s="24" t="s">
        <v>44</v>
      </c>
      <c r="H31" s="17" t="s">
        <v>132</v>
      </c>
      <c r="I31" s="18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14"/>
      <c r="P31" s="14"/>
      <c r="Q31" s="20"/>
      <c r="R31" s="9"/>
      <c r="S31" s="9"/>
      <c r="T31" s="127"/>
      <c r="U31" s="127"/>
      <c r="V31" s="132"/>
      <c r="W31" s="132"/>
      <c r="X31" s="127"/>
      <c r="Y31" s="127"/>
      <c r="Z31" s="143"/>
    </row>
    <row r="32" spans="1:26" ht="66.75" customHeight="1">
      <c r="A32" s="5" t="s">
        <v>134</v>
      </c>
      <c r="B32" s="15" t="s">
        <v>135</v>
      </c>
      <c r="C32" s="16" t="s">
        <v>136</v>
      </c>
      <c r="D32" s="8" t="s">
        <v>119</v>
      </c>
      <c r="E32" s="9"/>
      <c r="F32" s="9"/>
      <c r="G32" s="14"/>
      <c r="H32" s="14"/>
      <c r="I32" s="14"/>
      <c r="J32" s="14"/>
      <c r="K32" s="14"/>
      <c r="L32" s="14"/>
      <c r="M32" s="14"/>
      <c r="N32" s="14"/>
      <c r="O32" s="87" t="s">
        <v>350</v>
      </c>
      <c r="P32" s="14"/>
      <c r="Q32" s="20" t="s">
        <v>338</v>
      </c>
      <c r="R32" s="9"/>
      <c r="S32" s="9"/>
      <c r="T32" s="127">
        <v>461.02</v>
      </c>
      <c r="U32" s="127">
        <v>411.369</v>
      </c>
      <c r="V32" s="132">
        <v>467.662</v>
      </c>
      <c r="W32" s="132">
        <v>495.7</v>
      </c>
      <c r="X32" s="127">
        <v>525.5</v>
      </c>
      <c r="Y32" s="127">
        <v>557</v>
      </c>
      <c r="Z32" s="143"/>
    </row>
    <row r="33" spans="1:26" ht="80.25" customHeight="1">
      <c r="A33" s="5" t="s">
        <v>137</v>
      </c>
      <c r="B33" s="15" t="s">
        <v>138</v>
      </c>
      <c r="C33" s="16" t="s">
        <v>139</v>
      </c>
      <c r="D33" s="8" t="s">
        <v>140</v>
      </c>
      <c r="E33" s="9"/>
      <c r="F33" s="9"/>
      <c r="G33" s="110" t="s">
        <v>44</v>
      </c>
      <c r="H33" s="111" t="s">
        <v>141</v>
      </c>
      <c r="I33" s="112" t="s">
        <v>81</v>
      </c>
      <c r="J33" s="14"/>
      <c r="K33" s="19" t="s">
        <v>47</v>
      </c>
      <c r="L33" s="18" t="s">
        <v>133</v>
      </c>
      <c r="M33" s="18" t="s">
        <v>46</v>
      </c>
      <c r="N33" s="14"/>
      <c r="O33" s="87" t="s">
        <v>350</v>
      </c>
      <c r="P33" s="14"/>
      <c r="Q33" s="20" t="s">
        <v>338</v>
      </c>
      <c r="R33" s="9"/>
      <c r="S33" s="9"/>
      <c r="T33" s="127">
        <v>13</v>
      </c>
      <c r="U33" s="127">
        <v>9.5</v>
      </c>
      <c r="V33" s="132">
        <v>13</v>
      </c>
      <c r="W33" s="132">
        <v>14</v>
      </c>
      <c r="X33" s="127">
        <v>14</v>
      </c>
      <c r="Y33" s="127">
        <v>15</v>
      </c>
      <c r="Z33" s="143"/>
    </row>
    <row r="34" spans="1:26" ht="29.25" customHeight="1">
      <c r="A34" s="5" t="s">
        <v>142</v>
      </c>
      <c r="B34" s="15" t="s">
        <v>143</v>
      </c>
      <c r="C34" s="16" t="s">
        <v>144</v>
      </c>
      <c r="D34" s="8"/>
      <c r="E34" s="9"/>
      <c r="F34" s="9"/>
      <c r="G34" s="110"/>
      <c r="H34" s="111"/>
      <c r="I34" s="112"/>
      <c r="J34" s="14"/>
      <c r="K34" s="19" t="s">
        <v>145</v>
      </c>
      <c r="L34" s="18" t="s">
        <v>146</v>
      </c>
      <c r="M34" s="18" t="s">
        <v>147</v>
      </c>
      <c r="N34" s="14"/>
      <c r="O34" s="14"/>
      <c r="P34" s="14"/>
      <c r="Q34" s="14"/>
      <c r="R34" s="9"/>
      <c r="S34" s="9"/>
      <c r="T34" s="127"/>
      <c r="U34" s="127"/>
      <c r="V34" s="132"/>
      <c r="W34" s="132"/>
      <c r="X34" s="127"/>
      <c r="Y34" s="127"/>
      <c r="Z34" s="143"/>
    </row>
    <row r="35" spans="1:26" ht="42.75" customHeight="1">
      <c r="A35" s="5" t="s">
        <v>148</v>
      </c>
      <c r="B35" s="15" t="s">
        <v>149</v>
      </c>
      <c r="C35" s="16" t="s">
        <v>150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127"/>
      <c r="U35" s="127"/>
      <c r="V35" s="132"/>
      <c r="W35" s="132"/>
      <c r="X35" s="127"/>
      <c r="Y35" s="127"/>
      <c r="Z35" s="143"/>
    </row>
    <row r="36" spans="1:26" ht="18.75" customHeight="1">
      <c r="A36" s="5" t="s">
        <v>151</v>
      </c>
      <c r="B36" s="15" t="s">
        <v>152</v>
      </c>
      <c r="C36" s="16" t="s">
        <v>153</v>
      </c>
      <c r="D36" s="8"/>
      <c r="E36" s="9"/>
      <c r="F36" s="9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9"/>
      <c r="S36" s="9"/>
      <c r="T36" s="127"/>
      <c r="U36" s="127"/>
      <c r="V36" s="132"/>
      <c r="W36" s="132"/>
      <c r="X36" s="127"/>
      <c r="Y36" s="127"/>
      <c r="Z36" s="143"/>
    </row>
    <row r="37" spans="1:26" ht="21">
      <c r="A37" s="5" t="s">
        <v>154</v>
      </c>
      <c r="B37" s="15" t="s">
        <v>155</v>
      </c>
      <c r="C37" s="16" t="s">
        <v>156</v>
      </c>
      <c r="D37" s="8"/>
      <c r="E37" s="9"/>
      <c r="F37" s="9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9"/>
      <c r="S37" s="9"/>
      <c r="T37" s="127"/>
      <c r="U37" s="127"/>
      <c r="V37" s="132"/>
      <c r="W37" s="132"/>
      <c r="X37" s="127"/>
      <c r="Y37" s="127"/>
      <c r="Z37" s="143"/>
    </row>
    <row r="38" spans="1:26" ht="66" customHeight="1">
      <c r="A38" s="5" t="s">
        <v>157</v>
      </c>
      <c r="B38" s="15" t="s">
        <v>158</v>
      </c>
      <c r="C38" s="16" t="s">
        <v>159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350</v>
      </c>
      <c r="P38" s="14"/>
      <c r="Q38" s="20" t="s">
        <v>338</v>
      </c>
      <c r="R38" s="9"/>
      <c r="S38" s="9"/>
      <c r="T38" s="127">
        <v>184.288</v>
      </c>
      <c r="U38" s="127">
        <v>180.071</v>
      </c>
      <c r="V38" s="132">
        <v>24</v>
      </c>
      <c r="W38" s="132">
        <v>208.9</v>
      </c>
      <c r="X38" s="127">
        <v>221</v>
      </c>
      <c r="Y38" s="127">
        <v>234.7</v>
      </c>
      <c r="Z38" s="143"/>
    </row>
    <row r="39" spans="1:26" ht="73.5" customHeight="1">
      <c r="A39" s="5" t="s">
        <v>163</v>
      </c>
      <c r="B39" s="15" t="s">
        <v>164</v>
      </c>
      <c r="C39" s="16" t="s">
        <v>165</v>
      </c>
      <c r="D39" s="8" t="s">
        <v>253</v>
      </c>
      <c r="E39" s="9"/>
      <c r="F39" s="9"/>
      <c r="G39" s="24" t="s">
        <v>44</v>
      </c>
      <c r="H39" s="17" t="s">
        <v>161</v>
      </c>
      <c r="I39" s="18" t="s">
        <v>81</v>
      </c>
      <c r="J39" s="14"/>
      <c r="K39" s="19" t="s">
        <v>47</v>
      </c>
      <c r="L39" s="18" t="s">
        <v>162</v>
      </c>
      <c r="M39" s="18" t="s">
        <v>46</v>
      </c>
      <c r="N39" s="14"/>
      <c r="O39" s="87" t="s">
        <v>350</v>
      </c>
      <c r="P39" s="14"/>
      <c r="Q39" s="20" t="s">
        <v>338</v>
      </c>
      <c r="R39" s="9"/>
      <c r="S39" s="9"/>
      <c r="T39" s="127">
        <v>108.3</v>
      </c>
      <c r="U39" s="127">
        <v>98</v>
      </c>
      <c r="V39" s="132">
        <v>106.205</v>
      </c>
      <c r="W39" s="132">
        <v>265</v>
      </c>
      <c r="X39" s="127">
        <v>280.9</v>
      </c>
      <c r="Y39" s="127">
        <v>297.7</v>
      </c>
      <c r="Z39" s="143"/>
    </row>
    <row r="40" spans="1:26" ht="69" customHeight="1">
      <c r="A40" s="5" t="s">
        <v>166</v>
      </c>
      <c r="B40" s="15" t="s">
        <v>167</v>
      </c>
      <c r="C40" s="16" t="s">
        <v>168</v>
      </c>
      <c r="D40" s="8" t="s">
        <v>160</v>
      </c>
      <c r="E40" s="9"/>
      <c r="F40" s="9"/>
      <c r="G40" s="24" t="s">
        <v>44</v>
      </c>
      <c r="H40" s="17" t="s">
        <v>161</v>
      </c>
      <c r="I40" s="18" t="s">
        <v>81</v>
      </c>
      <c r="J40" s="14"/>
      <c r="K40" s="19" t="s">
        <v>47</v>
      </c>
      <c r="L40" s="18" t="s">
        <v>162</v>
      </c>
      <c r="M40" s="18" t="s">
        <v>46</v>
      </c>
      <c r="N40" s="14"/>
      <c r="O40" s="87" t="s">
        <v>350</v>
      </c>
      <c r="P40" s="14"/>
      <c r="Q40" s="20" t="s">
        <v>338</v>
      </c>
      <c r="R40" s="9"/>
      <c r="S40" s="9"/>
      <c r="T40" s="127">
        <v>202</v>
      </c>
      <c r="U40" s="127">
        <v>181.43759</v>
      </c>
      <c r="V40" s="132">
        <v>181.9</v>
      </c>
      <c r="W40" s="132">
        <v>63.5</v>
      </c>
      <c r="X40" s="127">
        <v>67.3</v>
      </c>
      <c r="Y40" s="127">
        <v>71.3</v>
      </c>
      <c r="Z40" s="143"/>
    </row>
    <row r="41" spans="1:26" ht="21" customHeight="1">
      <c r="A41" s="5" t="s">
        <v>169</v>
      </c>
      <c r="B41" s="15" t="s">
        <v>170</v>
      </c>
      <c r="C41" s="16" t="s">
        <v>171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127"/>
      <c r="U41" s="127"/>
      <c r="V41" s="132"/>
      <c r="W41" s="132"/>
      <c r="X41" s="127"/>
      <c r="Y41" s="127"/>
      <c r="Z41" s="143"/>
    </row>
    <row r="42" spans="1:26" ht="51.75" customHeight="1">
      <c r="A42" s="5" t="s">
        <v>172</v>
      </c>
      <c r="B42" s="15" t="s">
        <v>173</v>
      </c>
      <c r="C42" s="16" t="s">
        <v>174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127"/>
      <c r="U42" s="127"/>
      <c r="V42" s="132"/>
      <c r="W42" s="132"/>
      <c r="X42" s="127"/>
      <c r="Y42" s="127"/>
      <c r="Z42" s="143"/>
    </row>
    <row r="43" spans="1:26" ht="39.75" customHeight="1">
      <c r="A43" s="5" t="s">
        <v>175</v>
      </c>
      <c r="B43" s="15" t="s">
        <v>176</v>
      </c>
      <c r="C43" s="16" t="s">
        <v>177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127"/>
      <c r="U43" s="127"/>
      <c r="V43" s="132"/>
      <c r="W43" s="132"/>
      <c r="X43" s="127"/>
      <c r="Y43" s="127"/>
      <c r="Z43" s="143"/>
    </row>
    <row r="44" spans="1:26" ht="42" customHeight="1">
      <c r="A44" s="5" t="s">
        <v>178</v>
      </c>
      <c r="B44" s="15" t="s">
        <v>179</v>
      </c>
      <c r="C44" s="16" t="s">
        <v>180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127"/>
      <c r="U44" s="127"/>
      <c r="V44" s="132"/>
      <c r="W44" s="132"/>
      <c r="X44" s="127"/>
      <c r="Y44" s="127"/>
      <c r="Z44" s="143"/>
    </row>
    <row r="45" spans="1:26" ht="32.25" customHeight="1">
      <c r="A45" s="5" t="s">
        <v>181</v>
      </c>
      <c r="B45" s="15" t="s">
        <v>182</v>
      </c>
      <c r="C45" s="16" t="s">
        <v>183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127"/>
      <c r="U45" s="127"/>
      <c r="V45" s="132"/>
      <c r="W45" s="132"/>
      <c r="X45" s="127"/>
      <c r="Y45" s="127"/>
      <c r="Z45" s="143"/>
    </row>
    <row r="46" spans="1:26" ht="42" customHeight="1">
      <c r="A46" s="5" t="s">
        <v>184</v>
      </c>
      <c r="B46" s="15" t="s">
        <v>185</v>
      </c>
      <c r="C46" s="16" t="s">
        <v>186</v>
      </c>
      <c r="D46" s="8"/>
      <c r="E46" s="9"/>
      <c r="F46" s="9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9"/>
      <c r="S46" s="9"/>
      <c r="T46" s="127"/>
      <c r="U46" s="127"/>
      <c r="V46" s="132"/>
      <c r="W46" s="132"/>
      <c r="X46" s="127"/>
      <c r="Y46" s="127"/>
      <c r="Z46" s="143"/>
    </row>
    <row r="47" spans="1:26" ht="30.75" customHeight="1">
      <c r="A47" s="5" t="s">
        <v>187</v>
      </c>
      <c r="B47" s="15" t="s">
        <v>188</v>
      </c>
      <c r="C47" s="16" t="s">
        <v>189</v>
      </c>
      <c r="D47" s="8"/>
      <c r="E47" s="9"/>
      <c r="F47" s="9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127"/>
      <c r="U47" s="127"/>
      <c r="V47" s="132"/>
      <c r="W47" s="132"/>
      <c r="X47" s="127"/>
      <c r="Y47" s="127"/>
      <c r="Z47" s="143"/>
    </row>
    <row r="48" spans="1:26" ht="66.75" customHeight="1">
      <c r="A48" s="5" t="s">
        <v>190</v>
      </c>
      <c r="B48" s="15" t="s">
        <v>191</v>
      </c>
      <c r="C48" s="16" t="s">
        <v>192</v>
      </c>
      <c r="D48" s="8" t="s">
        <v>92</v>
      </c>
      <c r="E48" s="9"/>
      <c r="F48" s="9"/>
      <c r="G48" s="24" t="s">
        <v>44</v>
      </c>
      <c r="H48" s="17" t="s">
        <v>193</v>
      </c>
      <c r="I48" s="18" t="s">
        <v>81</v>
      </c>
      <c r="J48" s="14"/>
      <c r="K48" s="19" t="s">
        <v>47</v>
      </c>
      <c r="L48" s="18" t="s">
        <v>194</v>
      </c>
      <c r="M48" s="18" t="s">
        <v>195</v>
      </c>
      <c r="N48" s="14"/>
      <c r="O48" s="14"/>
      <c r="P48" s="14"/>
      <c r="Q48" s="20"/>
      <c r="R48" s="9"/>
      <c r="S48" s="9"/>
      <c r="T48" s="127"/>
      <c r="U48" s="127"/>
      <c r="V48" s="132"/>
      <c r="W48" s="132"/>
      <c r="X48" s="127"/>
      <c r="Y48" s="127"/>
      <c r="Z48" s="143"/>
    </row>
    <row r="49" spans="1:26" ht="21" customHeight="1">
      <c r="A49" s="5" t="s">
        <v>196</v>
      </c>
      <c r="B49" s="15" t="s">
        <v>197</v>
      </c>
      <c r="C49" s="16" t="s">
        <v>198</v>
      </c>
      <c r="D49" s="8"/>
      <c r="E49" s="9"/>
      <c r="F49" s="9"/>
      <c r="G49" s="24"/>
      <c r="H49" s="17"/>
      <c r="I49" s="18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127"/>
      <c r="U49" s="127"/>
      <c r="V49" s="132"/>
      <c r="W49" s="132"/>
      <c r="X49" s="127"/>
      <c r="Y49" s="127"/>
      <c r="Z49" s="143"/>
    </row>
    <row r="50" spans="1:26" ht="52.5" customHeight="1">
      <c r="A50" s="5" t="s">
        <v>199</v>
      </c>
      <c r="B50" s="15" t="s">
        <v>200</v>
      </c>
      <c r="C50" s="16" t="s">
        <v>201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127"/>
      <c r="U50" s="127"/>
      <c r="V50" s="132"/>
      <c r="W50" s="132"/>
      <c r="X50" s="127"/>
      <c r="Y50" s="127"/>
      <c r="Z50" s="143"/>
    </row>
    <row r="51" spans="1:26" ht="23.25" customHeight="1">
      <c r="A51" s="5" t="s">
        <v>202</v>
      </c>
      <c r="B51" s="15" t="s">
        <v>203</v>
      </c>
      <c r="C51" s="16" t="s">
        <v>204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127"/>
      <c r="U51" s="127"/>
      <c r="V51" s="132"/>
      <c r="W51" s="132"/>
      <c r="X51" s="127"/>
      <c r="Y51" s="127"/>
      <c r="Z51" s="143"/>
    </row>
    <row r="52" spans="1:26" ht="32.25" customHeight="1">
      <c r="A52" s="5" t="s">
        <v>205</v>
      </c>
      <c r="B52" s="15" t="s">
        <v>206</v>
      </c>
      <c r="C52" s="16" t="s">
        <v>207</v>
      </c>
      <c r="D52" s="8"/>
      <c r="E52" s="9"/>
      <c r="F52" s="9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9"/>
      <c r="S52" s="9"/>
      <c r="T52" s="127"/>
      <c r="U52" s="127"/>
      <c r="V52" s="132"/>
      <c r="W52" s="132"/>
      <c r="X52" s="127"/>
      <c r="Y52" s="127"/>
      <c r="Z52" s="143"/>
    </row>
    <row r="53" spans="1:26" ht="71.25" customHeight="1">
      <c r="A53" s="5" t="s">
        <v>208</v>
      </c>
      <c r="B53" s="11" t="s">
        <v>209</v>
      </c>
      <c r="C53" s="12" t="s">
        <v>210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127">
        <f aca="true" t="shared" si="1" ref="T53:Y53">SUM(T58)</f>
        <v>233.5</v>
      </c>
      <c r="U53" s="127">
        <f t="shared" si="1"/>
        <v>233.5</v>
      </c>
      <c r="V53" s="127">
        <f t="shared" si="1"/>
        <v>0</v>
      </c>
      <c r="W53" s="127">
        <f t="shared" si="1"/>
        <v>0</v>
      </c>
      <c r="X53" s="127">
        <f t="shared" si="1"/>
        <v>0</v>
      </c>
      <c r="Y53" s="127">
        <f t="shared" si="1"/>
        <v>0</v>
      </c>
      <c r="Z53" s="143"/>
    </row>
    <row r="54" spans="1:26" ht="71.25" customHeight="1">
      <c r="A54" s="5"/>
      <c r="B54" s="11" t="s">
        <v>368</v>
      </c>
      <c r="C54" s="12" t="s">
        <v>369</v>
      </c>
      <c r="D54" s="8"/>
      <c r="E54" s="9"/>
      <c r="F54" s="9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9"/>
      <c r="S54" s="9"/>
      <c r="T54" s="127"/>
      <c r="U54" s="127"/>
      <c r="V54" s="127"/>
      <c r="W54" s="127"/>
      <c r="X54" s="127"/>
      <c r="Y54" s="127"/>
      <c r="Z54" s="143"/>
    </row>
    <row r="55" spans="1:26" ht="71.25" customHeight="1">
      <c r="A55" s="5"/>
      <c r="B55" s="11" t="s">
        <v>117</v>
      </c>
      <c r="C55" s="12" t="s">
        <v>370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9"/>
      <c r="S55" s="9"/>
      <c r="T55" s="127"/>
      <c r="U55" s="127"/>
      <c r="V55" s="127"/>
      <c r="W55" s="127"/>
      <c r="X55" s="127"/>
      <c r="Y55" s="127"/>
      <c r="Z55" s="143"/>
    </row>
    <row r="56" spans="1:26" ht="71.25" customHeight="1">
      <c r="A56" s="5"/>
      <c r="B56" s="11" t="s">
        <v>125</v>
      </c>
      <c r="C56" s="12" t="s">
        <v>371</v>
      </c>
      <c r="D56" s="8"/>
      <c r="E56" s="9"/>
      <c r="F56" s="9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9"/>
      <c r="S56" s="9"/>
      <c r="T56" s="127"/>
      <c r="U56" s="127"/>
      <c r="V56" s="127"/>
      <c r="W56" s="127"/>
      <c r="X56" s="127"/>
      <c r="Y56" s="127"/>
      <c r="Z56" s="143"/>
    </row>
    <row r="57" spans="1:26" ht="71.25" customHeight="1">
      <c r="A57" s="5"/>
      <c r="B57" s="11" t="s">
        <v>372</v>
      </c>
      <c r="C57" s="12" t="s">
        <v>373</v>
      </c>
      <c r="D57" s="8"/>
      <c r="E57" s="9"/>
      <c r="F57" s="9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9"/>
      <c r="S57" s="9"/>
      <c r="T57" s="127"/>
      <c r="U57" s="127"/>
      <c r="V57" s="127"/>
      <c r="W57" s="127"/>
      <c r="X57" s="127"/>
      <c r="Y57" s="127"/>
      <c r="Z57" s="143"/>
    </row>
    <row r="58" spans="1:26" ht="68.25" customHeight="1">
      <c r="A58" s="43"/>
      <c r="B58" s="11" t="s">
        <v>212</v>
      </c>
      <c r="C58" s="12"/>
      <c r="D58" s="8" t="s">
        <v>366</v>
      </c>
      <c r="E58" s="9"/>
      <c r="F58" s="9"/>
      <c r="G58" s="24" t="s">
        <v>44</v>
      </c>
      <c r="H58" s="17" t="s">
        <v>93</v>
      </c>
      <c r="I58" s="18" t="s">
        <v>81</v>
      </c>
      <c r="J58" s="14"/>
      <c r="K58" s="19" t="s">
        <v>47</v>
      </c>
      <c r="L58" s="18" t="s">
        <v>94</v>
      </c>
      <c r="M58" s="18" t="s">
        <v>46</v>
      </c>
      <c r="N58" s="14"/>
      <c r="O58" s="87" t="s">
        <v>350</v>
      </c>
      <c r="P58" s="14"/>
      <c r="Q58" s="20" t="s">
        <v>338</v>
      </c>
      <c r="R58" s="9"/>
      <c r="S58" s="9"/>
      <c r="T58" s="127">
        <v>233.5</v>
      </c>
      <c r="U58" s="127">
        <v>233.5</v>
      </c>
      <c r="V58" s="132"/>
      <c r="W58" s="132"/>
      <c r="X58" s="127">
        <v>0</v>
      </c>
      <c r="Y58" s="127"/>
      <c r="Z58" s="143"/>
    </row>
    <row r="59" spans="1:26" ht="65.25" customHeight="1">
      <c r="A59" s="5" t="s">
        <v>214</v>
      </c>
      <c r="B59" s="11" t="s">
        <v>215</v>
      </c>
      <c r="C59" s="12" t="s">
        <v>216</v>
      </c>
      <c r="D59" s="8"/>
      <c r="E59" s="9"/>
      <c r="F59" s="9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9"/>
      <c r="S59" s="9"/>
      <c r="T59" s="127">
        <f aca="true" t="shared" si="2" ref="T59:Y59">SUM(T60:T61)</f>
        <v>110.28</v>
      </c>
      <c r="U59" s="127">
        <f t="shared" si="2"/>
        <v>110.28</v>
      </c>
      <c r="V59" s="127">
        <f t="shared" si="2"/>
        <v>109</v>
      </c>
      <c r="W59" s="127">
        <f t="shared" si="2"/>
        <v>110.3</v>
      </c>
      <c r="X59" s="127">
        <f t="shared" si="2"/>
        <v>115</v>
      </c>
      <c r="Y59" s="127">
        <f t="shared" si="2"/>
        <v>115</v>
      </c>
      <c r="Z59" s="143"/>
    </row>
    <row r="60" spans="1:26" ht="65.25" customHeight="1">
      <c r="A60" s="43"/>
      <c r="B60" s="11" t="s">
        <v>241</v>
      </c>
      <c r="C60" s="12"/>
      <c r="D60" s="8" t="s">
        <v>219</v>
      </c>
      <c r="E60" s="9"/>
      <c r="F60" s="9"/>
      <c r="G60" s="24" t="s">
        <v>44</v>
      </c>
      <c r="H60" s="17" t="s">
        <v>220</v>
      </c>
      <c r="I60" s="18" t="s">
        <v>81</v>
      </c>
      <c r="J60" s="14"/>
      <c r="K60" s="19" t="s">
        <v>47</v>
      </c>
      <c r="L60" s="18" t="s">
        <v>48</v>
      </c>
      <c r="M60" s="18" t="s">
        <v>46</v>
      </c>
      <c r="N60" s="14"/>
      <c r="O60" s="87" t="s">
        <v>350</v>
      </c>
      <c r="P60" s="14"/>
      <c r="Q60" s="20" t="s">
        <v>338</v>
      </c>
      <c r="R60" s="9"/>
      <c r="S60" s="9"/>
      <c r="T60" s="127">
        <v>110.28</v>
      </c>
      <c r="U60" s="127">
        <v>110.28</v>
      </c>
      <c r="V60" s="132">
        <v>109</v>
      </c>
      <c r="W60" s="132">
        <v>110.3</v>
      </c>
      <c r="X60" s="127">
        <v>115</v>
      </c>
      <c r="Y60" s="127">
        <v>115</v>
      </c>
      <c r="Z60" s="143"/>
    </row>
    <row r="61" spans="1:26" ht="65.25" customHeight="1">
      <c r="A61" s="43"/>
      <c r="B61" s="11" t="s">
        <v>242</v>
      </c>
      <c r="C61" s="12"/>
      <c r="D61" s="8" t="s">
        <v>160</v>
      </c>
      <c r="E61" s="9"/>
      <c r="F61" s="9"/>
      <c r="G61" s="14"/>
      <c r="H61" s="14"/>
      <c r="I61" s="14"/>
      <c r="J61" s="14"/>
      <c r="K61" s="14"/>
      <c r="L61" s="14"/>
      <c r="M61" s="14"/>
      <c r="N61" s="14"/>
      <c r="O61" s="62"/>
      <c r="P61" s="14"/>
      <c r="Q61" s="14"/>
      <c r="R61" s="9"/>
      <c r="S61" s="9"/>
      <c r="T61" s="127"/>
      <c r="U61" s="127"/>
      <c r="V61" s="132"/>
      <c r="W61" s="132"/>
      <c r="X61" s="127"/>
      <c r="Y61" s="127"/>
      <c r="Z61" s="143"/>
    </row>
    <row r="62" spans="1:26" ht="78" customHeight="1">
      <c r="A62" s="5" t="s">
        <v>223</v>
      </c>
      <c r="B62" s="11" t="s">
        <v>224</v>
      </c>
      <c r="C62" s="12" t="s">
        <v>225</v>
      </c>
      <c r="D62" s="8"/>
      <c r="E62" s="9"/>
      <c r="F62" s="9"/>
      <c r="G62" s="14"/>
      <c r="H62" s="14"/>
      <c r="I62" s="14"/>
      <c r="J62" s="14"/>
      <c r="K62" s="14"/>
      <c r="L62" s="14"/>
      <c r="M62" s="14"/>
      <c r="N62" s="9"/>
      <c r="O62" s="9"/>
      <c r="P62" s="9"/>
      <c r="Q62" s="9"/>
      <c r="R62" s="9"/>
      <c r="S62" s="9"/>
      <c r="T62" s="127">
        <f aca="true" t="shared" si="3" ref="T62:Y62">SUM(T63)</f>
        <v>98.73648</v>
      </c>
      <c r="U62" s="127">
        <f t="shared" si="3"/>
        <v>98.73648</v>
      </c>
      <c r="V62" s="127">
        <f t="shared" si="3"/>
        <v>0</v>
      </c>
      <c r="W62" s="127">
        <f t="shared" si="3"/>
        <v>119.7</v>
      </c>
      <c r="X62" s="127">
        <f t="shared" si="3"/>
        <v>126.9</v>
      </c>
      <c r="Y62" s="127">
        <f t="shared" si="3"/>
        <v>134.5</v>
      </c>
      <c r="Z62" s="143"/>
    </row>
    <row r="63" spans="1:26" ht="78" customHeight="1">
      <c r="A63" s="25" t="s">
        <v>363</v>
      </c>
      <c r="B63" s="37" t="s">
        <v>360</v>
      </c>
      <c r="C63" s="57" t="s">
        <v>361</v>
      </c>
      <c r="D63" s="91" t="s">
        <v>362</v>
      </c>
      <c r="E63" s="9"/>
      <c r="F63" s="9"/>
      <c r="G63" s="14"/>
      <c r="H63" s="14"/>
      <c r="I63" s="14"/>
      <c r="J63" s="14"/>
      <c r="K63" s="14"/>
      <c r="L63" s="14"/>
      <c r="M63" s="14"/>
      <c r="N63" s="9"/>
      <c r="O63" s="9"/>
      <c r="P63" s="9"/>
      <c r="Q63" s="9"/>
      <c r="R63" s="9"/>
      <c r="S63" s="9"/>
      <c r="T63" s="127">
        <v>98.73648</v>
      </c>
      <c r="U63" s="127">
        <v>98.73648</v>
      </c>
      <c r="V63" s="132">
        <v>0</v>
      </c>
      <c r="W63" s="132">
        <v>119.7</v>
      </c>
      <c r="X63" s="127">
        <v>126.9</v>
      </c>
      <c r="Y63" s="127">
        <v>134.5</v>
      </c>
      <c r="Z63" s="143"/>
    </row>
    <row r="64" spans="1:26" ht="12.75">
      <c r="A64" s="5"/>
      <c r="B64" s="6" t="s">
        <v>228</v>
      </c>
      <c r="C64" s="7"/>
      <c r="D64" s="8"/>
      <c r="E64" s="9"/>
      <c r="F64" s="9"/>
      <c r="G64" s="62"/>
      <c r="H64" s="30"/>
      <c r="I64" s="30"/>
      <c r="J64" s="30"/>
      <c r="K64" s="30"/>
      <c r="L64" s="30"/>
      <c r="M64" s="30"/>
      <c r="N64" s="9"/>
      <c r="O64" s="9"/>
      <c r="P64" s="9" t="s">
        <v>229</v>
      </c>
      <c r="Q64" s="33"/>
      <c r="R64" s="9"/>
      <c r="S64" s="9"/>
      <c r="T64" s="129">
        <f aca="true" t="shared" si="4" ref="T64:Y64">SUM(T8,T53,T59,T62)</f>
        <v>12321.38448</v>
      </c>
      <c r="U64" s="129">
        <f t="shared" si="4"/>
        <v>11976.684330000002</v>
      </c>
      <c r="V64" s="129">
        <f t="shared" si="4"/>
        <v>4390.163</v>
      </c>
      <c r="W64" s="129">
        <f t="shared" si="4"/>
        <v>4754.962599999999</v>
      </c>
      <c r="X64" s="129">
        <f t="shared" si="4"/>
        <v>5037.336999999999</v>
      </c>
      <c r="Y64" s="129">
        <f t="shared" si="4"/>
        <v>5332.67</v>
      </c>
      <c r="Z64" s="143"/>
    </row>
    <row r="65" spans="1:26" ht="12.75" customHeight="1" hidden="1">
      <c r="A65" s="44"/>
      <c r="B65" s="11"/>
      <c r="C65" s="12"/>
      <c r="D65" s="8"/>
      <c r="E65" s="9"/>
      <c r="F65" s="9"/>
      <c r="G65" s="37"/>
      <c r="H65" s="28"/>
      <c r="I65" s="28"/>
      <c r="J65" s="28"/>
      <c r="K65" s="28"/>
      <c r="L65" s="28"/>
      <c r="M65" s="28"/>
      <c r="N65" s="9"/>
      <c r="O65" s="9"/>
      <c r="P65" s="9"/>
      <c r="Q65" s="9"/>
      <c r="R65" s="9"/>
      <c r="S65" s="9"/>
      <c r="T65" s="127"/>
      <c r="U65" s="127"/>
      <c r="V65" s="127"/>
      <c r="W65" s="127"/>
      <c r="X65" s="142"/>
      <c r="Y65" s="142"/>
      <c r="Z65" s="144"/>
    </row>
    <row r="66" spans="1:26" ht="12.75" customHeight="1" hidden="1">
      <c r="A66" s="28"/>
      <c r="B66" s="60"/>
      <c r="C66" s="28"/>
      <c r="D66" s="28"/>
      <c r="E66" s="28"/>
      <c r="F66" s="28"/>
      <c r="G66" s="9"/>
      <c r="H66" s="9"/>
      <c r="I66" s="9"/>
      <c r="J66" s="9"/>
      <c r="K66" s="9"/>
      <c r="L66" s="9"/>
      <c r="M66" s="9"/>
      <c r="N66" s="28"/>
      <c r="O66" s="28"/>
      <c r="P66" s="28"/>
      <c r="Q66" s="28"/>
      <c r="R66" s="28"/>
      <c r="S66" s="28"/>
      <c r="T66" s="128"/>
      <c r="U66" s="128"/>
      <c r="V66" s="128"/>
      <c r="W66" s="128"/>
      <c r="X66" s="128"/>
      <c r="Y66" s="128"/>
      <c r="Z66" s="144"/>
    </row>
    <row r="67" spans="1:26" ht="12.75" customHeight="1" hidden="1">
      <c r="A67" s="28"/>
      <c r="B67" s="38"/>
      <c r="C67" s="28"/>
      <c r="D67" s="32"/>
      <c r="E67" s="28"/>
      <c r="F67" s="28"/>
      <c r="G67" s="37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128"/>
      <c r="U67" s="128"/>
      <c r="V67" s="128"/>
      <c r="W67" s="128"/>
      <c r="X67" s="128"/>
      <c r="Y67" s="128"/>
      <c r="Z67" s="144"/>
    </row>
    <row r="68" spans="1:26" s="36" customFormat="1" ht="12.75" customHeight="1" hidden="1">
      <c r="A68" s="28"/>
      <c r="B68" s="37"/>
      <c r="C68" s="28"/>
      <c r="D68" s="32"/>
      <c r="E68" s="28"/>
      <c r="F68" s="28"/>
      <c r="G68" s="37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128"/>
      <c r="U68" s="128"/>
      <c r="V68" s="128"/>
      <c r="W68" s="128"/>
      <c r="X68" s="128"/>
      <c r="Y68" s="128"/>
      <c r="Z68" s="139"/>
    </row>
    <row r="69" spans="1:26" s="36" customFormat="1" ht="12.75" customHeight="1" hidden="1">
      <c r="A69" s="28"/>
      <c r="B69" s="38"/>
      <c r="C69" s="28"/>
      <c r="D69" s="32"/>
      <c r="E69" s="28"/>
      <c r="F69" s="28"/>
      <c r="G69" s="37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128"/>
      <c r="U69" s="128"/>
      <c r="V69" s="128"/>
      <c r="W69" s="128"/>
      <c r="X69" s="128"/>
      <c r="Y69" s="128"/>
      <c r="Z69" s="139"/>
    </row>
    <row r="70" spans="1:26" ht="12.75" customHeight="1" hidden="1">
      <c r="A70" s="28"/>
      <c r="B70" s="38"/>
      <c r="C70" s="28"/>
      <c r="D70" s="32"/>
      <c r="E70" s="28"/>
      <c r="F70" s="28"/>
      <c r="G70" s="37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128"/>
      <c r="U70" s="128"/>
      <c r="V70" s="128"/>
      <c r="W70" s="128"/>
      <c r="X70" s="128"/>
      <c r="Y70" s="128"/>
      <c r="Z70" s="144"/>
    </row>
    <row r="71" spans="1:26" ht="12.75" customHeight="1" hidden="1">
      <c r="A71" s="116"/>
      <c r="B71" s="117"/>
      <c r="C71" s="118"/>
      <c r="D71" s="45"/>
      <c r="E71" s="46"/>
      <c r="F71" s="46"/>
      <c r="G71" s="37"/>
      <c r="H71" s="28"/>
      <c r="I71" s="28"/>
      <c r="J71" s="28"/>
      <c r="K71" s="28"/>
      <c r="L71" s="28"/>
      <c r="M71" s="28"/>
      <c r="N71" s="46"/>
      <c r="O71" s="46"/>
      <c r="P71" s="46"/>
      <c r="Q71" s="39"/>
      <c r="R71" s="39"/>
      <c r="S71" s="39"/>
      <c r="T71" s="140"/>
      <c r="U71" s="140"/>
      <c r="V71" s="140"/>
      <c r="W71" s="140"/>
      <c r="X71" s="140"/>
      <c r="Y71" s="140"/>
      <c r="Z71" s="144"/>
    </row>
    <row r="72" spans="1:27" ht="33.75">
      <c r="A72" s="28"/>
      <c r="B72" s="37" t="s">
        <v>376</v>
      </c>
      <c r="C72" s="28"/>
      <c r="D72" s="57">
        <v>1003</v>
      </c>
      <c r="E72" s="28"/>
      <c r="F72" s="28"/>
      <c r="G72" s="37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128"/>
      <c r="U72" s="128"/>
      <c r="V72" s="128">
        <v>310.52</v>
      </c>
      <c r="W72" s="128"/>
      <c r="X72" s="128"/>
      <c r="Y72" s="128"/>
      <c r="Z72" s="128"/>
      <c r="AA72" s="57"/>
    </row>
    <row r="73" spans="1:27" ht="12.75">
      <c r="A73" s="28"/>
      <c r="B73" s="37" t="s">
        <v>382</v>
      </c>
      <c r="C73" s="28"/>
      <c r="D73" s="57">
        <v>503</v>
      </c>
      <c r="E73" s="28"/>
      <c r="F73" s="28"/>
      <c r="G73" s="3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128"/>
      <c r="U73" s="128"/>
      <c r="V73" s="128">
        <v>5597.1</v>
      </c>
      <c r="W73" s="128"/>
      <c r="X73" s="128"/>
      <c r="Y73" s="128"/>
      <c r="Z73" s="128"/>
      <c r="AA73" s="57"/>
    </row>
    <row r="74" spans="1:27" ht="12.75">
      <c r="A74" s="28"/>
      <c r="B74" s="125" t="s">
        <v>377</v>
      </c>
      <c r="C74" s="28"/>
      <c r="D74" s="28"/>
      <c r="E74" s="28"/>
      <c r="F74" s="28"/>
      <c r="G74" s="3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130">
        <f>SUM(T64:T73)</f>
        <v>12321.38448</v>
      </c>
      <c r="U74" s="130">
        <f aca="true" t="shared" si="5" ref="U74:Z74">SUM(U64:U73)</f>
        <v>11976.684330000002</v>
      </c>
      <c r="V74" s="130">
        <f t="shared" si="5"/>
        <v>10297.783</v>
      </c>
      <c r="W74" s="130">
        <f t="shared" si="5"/>
        <v>4754.962599999999</v>
      </c>
      <c r="X74" s="130">
        <f t="shared" si="5"/>
        <v>5037.336999999999</v>
      </c>
      <c r="Y74" s="130">
        <f t="shared" si="5"/>
        <v>5332.67</v>
      </c>
      <c r="Z74" s="130">
        <f t="shared" si="5"/>
        <v>0</v>
      </c>
      <c r="AA74" s="131"/>
    </row>
    <row r="75" spans="1:25" ht="12.75">
      <c r="A75" s="36"/>
      <c r="B75" s="36"/>
      <c r="C75" s="36"/>
      <c r="D75" s="36"/>
      <c r="E75" s="36"/>
      <c r="F75" s="36"/>
      <c r="N75" s="36"/>
      <c r="O75" s="36"/>
      <c r="P75" s="36"/>
      <c r="Q75" s="100" t="s">
        <v>230</v>
      </c>
      <c r="R75" s="100"/>
      <c r="S75" s="100"/>
      <c r="T75" s="100"/>
      <c r="U75" s="100"/>
      <c r="V75" s="36"/>
      <c r="W75" s="36"/>
      <c r="X75" s="36" t="s">
        <v>229</v>
      </c>
      <c r="Y75" s="36"/>
    </row>
    <row r="76" spans="1:25" ht="12.75">
      <c r="A76" s="36"/>
      <c r="B76" s="100" t="s">
        <v>269</v>
      </c>
      <c r="C76" s="100"/>
      <c r="D76" s="100"/>
      <c r="E76" s="36"/>
      <c r="F76" s="36"/>
      <c r="G76" s="85"/>
      <c r="H76" s="36"/>
      <c r="I76" s="36"/>
      <c r="J76" s="36"/>
      <c r="K76" s="36"/>
      <c r="L76" s="36"/>
      <c r="M76" s="36"/>
      <c r="N76" s="36"/>
      <c r="O76" s="36"/>
      <c r="P76" s="36"/>
      <c r="Q76" s="42" t="s">
        <v>233</v>
      </c>
      <c r="R76" s="42"/>
      <c r="S76" s="42"/>
      <c r="T76" s="42"/>
      <c r="U76" s="42"/>
      <c r="V76" s="36"/>
      <c r="W76" s="36"/>
      <c r="X76" s="82"/>
      <c r="Y76" s="36"/>
    </row>
    <row r="77" spans="7:13" ht="12.75">
      <c r="G77" s="85" t="s">
        <v>232</v>
      </c>
      <c r="I77" s="36"/>
      <c r="J77" s="36"/>
      <c r="K77" s="36"/>
      <c r="L77" s="36"/>
      <c r="M77" s="36"/>
    </row>
  </sheetData>
  <sheetProtection/>
  <mergeCells count="24">
    <mergeCell ref="G33:G34"/>
    <mergeCell ref="B9:B11"/>
    <mergeCell ref="C9:C11"/>
    <mergeCell ref="A9:A11"/>
    <mergeCell ref="J4:M4"/>
    <mergeCell ref="I33:I34"/>
    <mergeCell ref="R3:Y3"/>
    <mergeCell ref="Q75:U75"/>
    <mergeCell ref="B76:D76"/>
    <mergeCell ref="R4:R5"/>
    <mergeCell ref="S4:U4"/>
    <mergeCell ref="V4:V5"/>
    <mergeCell ref="W4:W5"/>
    <mergeCell ref="A71:C71"/>
    <mergeCell ref="N4:Q4"/>
    <mergeCell ref="H33:H34"/>
    <mergeCell ref="Z3:Z5"/>
    <mergeCell ref="X4:Y4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39" bottom="0.29" header="0.39" footer="0.29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Normal="50" zoomScaleSheetLayoutView="100" zoomScalePageLayoutView="0" workbookViewId="0" topLeftCell="K52">
      <selection activeCell="T55" sqref="T55"/>
    </sheetView>
  </sheetViews>
  <sheetFormatPr defaultColWidth="9.00390625" defaultRowHeight="12.75"/>
  <cols>
    <col min="1" max="1" width="6.875" style="41" customWidth="1"/>
    <col min="2" max="2" width="35.625" style="41" customWidth="1"/>
    <col min="3" max="3" width="9.125" style="41" customWidth="1"/>
    <col min="4" max="4" width="8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21.375" style="41" customWidth="1"/>
    <col min="16" max="16" width="9.125" style="41" customWidth="1"/>
    <col min="17" max="17" width="9.375" style="41" customWidth="1"/>
    <col min="18" max="18" width="9.125" style="41" hidden="1" customWidth="1"/>
    <col min="19" max="19" width="0.12890625" style="41" hidden="1" customWidth="1"/>
    <col min="20" max="21" width="9.125" style="41" customWidth="1"/>
    <col min="22" max="22" width="9.75390625" style="41" customWidth="1"/>
    <col min="23" max="23" width="9.625" style="41" customWidth="1"/>
    <col min="24" max="24" width="9.125" style="41" customWidth="1"/>
    <col min="25" max="25" width="10.87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12.75">
      <c r="A2" s="102" t="s">
        <v>270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67.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57" customHeight="1">
      <c r="A9" s="5" t="s">
        <v>40</v>
      </c>
      <c r="B9" s="15" t="s">
        <v>41</v>
      </c>
      <c r="C9" s="16" t="s">
        <v>42</v>
      </c>
      <c r="D9" s="8" t="s">
        <v>271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351</v>
      </c>
      <c r="P9" s="14"/>
      <c r="Q9" s="88" t="s">
        <v>338</v>
      </c>
      <c r="R9" s="9"/>
      <c r="S9" s="9"/>
      <c r="T9" s="9">
        <v>833.3</v>
      </c>
      <c r="U9" s="9">
        <v>817</v>
      </c>
      <c r="V9" s="10">
        <v>707.7</v>
      </c>
      <c r="W9" s="10">
        <v>832.4</v>
      </c>
      <c r="X9" s="21">
        <v>946.7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3.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4.25" customHeight="1">
      <c r="A12" s="5" t="s">
        <v>55</v>
      </c>
      <c r="B12" s="15" t="s">
        <v>56</v>
      </c>
      <c r="C12" s="16" t="s">
        <v>57</v>
      </c>
      <c r="D12" s="8"/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4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4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2.2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4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31.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6.2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14"/>
      <c r="P19" s="14"/>
      <c r="Q19" s="20"/>
      <c r="R19" s="9"/>
      <c r="S19" s="9"/>
      <c r="T19" s="9"/>
      <c r="U19" s="9"/>
      <c r="V19" s="10"/>
      <c r="W19" s="10"/>
      <c r="X19" s="9"/>
      <c r="Y19" s="9"/>
      <c r="Z19" s="73"/>
    </row>
    <row r="20" spans="1:26" ht="74.25" customHeight="1">
      <c r="A20" s="5" t="s">
        <v>83</v>
      </c>
      <c r="B20" s="15" t="s">
        <v>84</v>
      </c>
      <c r="C20" s="16" t="s">
        <v>85</v>
      </c>
      <c r="D20" s="8" t="s">
        <v>272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351</v>
      </c>
      <c r="P20" s="14"/>
      <c r="Q20" s="20" t="s">
        <v>338</v>
      </c>
      <c r="R20" s="9"/>
      <c r="S20" s="9"/>
      <c r="T20" s="21">
        <v>855.689</v>
      </c>
      <c r="U20" s="9">
        <v>855.7</v>
      </c>
      <c r="V20" s="10">
        <v>1435.1</v>
      </c>
      <c r="W20" s="10">
        <v>1581.9</v>
      </c>
      <c r="X20" s="21" t="e">
        <f>#REF!*1.06</f>
        <v>#REF!</v>
      </c>
      <c r="Y20" s="9"/>
      <c r="Z20" s="73"/>
    </row>
    <row r="21" spans="1:26" ht="74.2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351</v>
      </c>
      <c r="P21" s="14"/>
      <c r="Q21" s="20" t="s">
        <v>338</v>
      </c>
      <c r="R21" s="9"/>
      <c r="S21" s="9"/>
      <c r="T21" s="9">
        <v>1052.4</v>
      </c>
      <c r="U21" s="9">
        <v>1052.4</v>
      </c>
      <c r="V21" s="10">
        <v>394.8</v>
      </c>
      <c r="W21" s="10">
        <v>285.7</v>
      </c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4.7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1.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79.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351</v>
      </c>
      <c r="P25" s="14"/>
      <c r="Q25" s="20" t="s">
        <v>338</v>
      </c>
      <c r="R25" s="9"/>
      <c r="S25" s="9"/>
      <c r="T25" s="9">
        <v>4.5</v>
      </c>
      <c r="U25" s="9">
        <v>4.5</v>
      </c>
      <c r="V25" s="10">
        <v>23.4</v>
      </c>
      <c r="W25" s="10">
        <v>25.3</v>
      </c>
      <c r="X25" s="21" t="e">
        <f>#REF!*1.06</f>
        <v>#REF!</v>
      </c>
      <c r="Y25" s="9"/>
      <c r="Z25" s="73"/>
    </row>
    <row r="26" spans="1:26" ht="33.75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7.5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351</v>
      </c>
      <c r="P27" s="14"/>
      <c r="Q27" s="20" t="s">
        <v>338</v>
      </c>
      <c r="R27" s="9"/>
      <c r="S27" s="9"/>
      <c r="T27" s="9">
        <v>416.1</v>
      </c>
      <c r="U27" s="9">
        <v>401.9</v>
      </c>
      <c r="V27" s="10">
        <v>368.6</v>
      </c>
      <c r="W27" s="10">
        <v>421.8</v>
      </c>
      <c r="X27" s="21" t="e">
        <f>#REF!*1.06</f>
        <v>#REF!</v>
      </c>
      <c r="Y27" s="9"/>
      <c r="Z27" s="73"/>
    </row>
    <row r="28" spans="1:26" ht="57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351</v>
      </c>
      <c r="P28" s="14"/>
      <c r="Q28" s="20" t="s">
        <v>338</v>
      </c>
      <c r="R28" s="9"/>
      <c r="S28" s="9"/>
      <c r="T28" s="21">
        <v>1940.768</v>
      </c>
      <c r="U28" s="9">
        <v>1891.5</v>
      </c>
      <c r="V28" s="10">
        <v>705.2</v>
      </c>
      <c r="W28" s="10">
        <v>832.4</v>
      </c>
      <c r="X28" s="21" t="e">
        <f>#REF!*1.06</f>
        <v>#REF!</v>
      </c>
      <c r="Y28" s="9"/>
      <c r="Z28" s="73"/>
    </row>
    <row r="29" spans="1:26" ht="73.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6.25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87" t="s">
        <v>351</v>
      </c>
      <c r="P30" s="14"/>
      <c r="Q30" s="20" t="s">
        <v>338</v>
      </c>
      <c r="R30" s="9"/>
      <c r="S30" s="9"/>
      <c r="T30" s="9">
        <v>136.7</v>
      </c>
      <c r="U30" s="9">
        <v>135.5</v>
      </c>
      <c r="V30" s="10">
        <v>160</v>
      </c>
      <c r="W30" s="10">
        <v>165.7</v>
      </c>
      <c r="X30" s="21" t="e">
        <f>#REF!*1.06</f>
        <v>#REF!</v>
      </c>
      <c r="Y30" s="9"/>
      <c r="Z30" s="73"/>
    </row>
    <row r="31" spans="1:26" ht="78.75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351</v>
      </c>
      <c r="P31" s="14"/>
      <c r="Q31" s="20" t="s">
        <v>338</v>
      </c>
      <c r="R31" s="9"/>
      <c r="S31" s="9"/>
      <c r="T31" s="9">
        <v>13.6</v>
      </c>
      <c r="U31" s="9">
        <v>12</v>
      </c>
      <c r="V31" s="10">
        <v>15</v>
      </c>
      <c r="W31" s="10">
        <v>16.2</v>
      </c>
      <c r="X31" s="21" t="e">
        <f>#REF!*1.06</f>
        <v>#REF!</v>
      </c>
      <c r="Y31" s="9"/>
      <c r="Z31" s="73"/>
    </row>
    <row r="32" spans="1:26" ht="40.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40.5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.75" customHeight="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2.2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351</v>
      </c>
      <c r="P36" s="14"/>
      <c r="Q36" s="20" t="s">
        <v>338</v>
      </c>
      <c r="R36" s="9"/>
      <c r="S36" s="9"/>
      <c r="T36" s="9">
        <v>267.9</v>
      </c>
      <c r="U36" s="9">
        <v>263.4</v>
      </c>
      <c r="V36" s="10">
        <v>623.4</v>
      </c>
      <c r="W36" s="10">
        <v>660.9</v>
      </c>
      <c r="X36" s="21" t="e">
        <f>#REF!*1.06</f>
        <v>#REF!</v>
      </c>
      <c r="Y36" s="9"/>
      <c r="Z36" s="73"/>
    </row>
    <row r="37" spans="1:26" ht="75" customHeight="1">
      <c r="A37" s="5" t="s">
        <v>163</v>
      </c>
      <c r="B37" s="15" t="s">
        <v>164</v>
      </c>
      <c r="C37" s="16" t="s">
        <v>165</v>
      </c>
      <c r="D37" s="8" t="s">
        <v>273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351</v>
      </c>
      <c r="P37" s="14"/>
      <c r="Q37" s="20" t="s">
        <v>338</v>
      </c>
      <c r="R37" s="9"/>
      <c r="S37" s="9"/>
      <c r="T37" s="22">
        <v>7.6</v>
      </c>
      <c r="U37" s="9">
        <v>5.5</v>
      </c>
      <c r="V37" s="22">
        <v>203.4</v>
      </c>
      <c r="W37" s="22">
        <v>162</v>
      </c>
      <c r="X37" s="21" t="e">
        <f>#REF!*1.06</f>
        <v>#REF!</v>
      </c>
      <c r="Y37" s="9"/>
      <c r="Z37" s="73"/>
    </row>
    <row r="38" spans="1:26" ht="55.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351</v>
      </c>
      <c r="P38" s="14"/>
      <c r="Q38" s="20" t="s">
        <v>338</v>
      </c>
      <c r="R38" s="9"/>
      <c r="S38" s="9"/>
      <c r="T38" s="9">
        <v>62</v>
      </c>
      <c r="U38" s="9">
        <v>55.3</v>
      </c>
      <c r="V38" s="10">
        <v>98</v>
      </c>
      <c r="W38" s="10">
        <v>105.8</v>
      </c>
      <c r="X38" s="21" t="e">
        <f>#REF!*1.06</f>
        <v>#REF!</v>
      </c>
      <c r="Y38" s="9"/>
      <c r="Z38" s="73"/>
    </row>
    <row r="39" spans="1:26" ht="21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3.25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1.2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2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3.75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39.7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3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4.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23.2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2.5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1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0.75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71.25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55.5" customHeight="1">
      <c r="A52" s="43"/>
      <c r="B52" s="11" t="s">
        <v>212</v>
      </c>
      <c r="C52" s="12"/>
      <c r="D52" s="8" t="s">
        <v>274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351</v>
      </c>
      <c r="P52" s="14"/>
      <c r="Q52" s="20" t="s">
        <v>338</v>
      </c>
      <c r="R52" s="9"/>
      <c r="S52" s="9"/>
      <c r="T52" s="9">
        <v>232.2</v>
      </c>
      <c r="U52" s="9">
        <v>232.2</v>
      </c>
      <c r="V52" s="10"/>
      <c r="W52" s="10"/>
      <c r="X52" s="21" t="e">
        <f>#REF!*1.06</f>
        <v>#REF!</v>
      </c>
      <c r="Y52" s="9"/>
      <c r="Z52" s="73"/>
    </row>
    <row r="53" spans="1:26" ht="65.25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90">
      <c r="A54" s="43"/>
      <c r="B54" s="11" t="s">
        <v>218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351</v>
      </c>
      <c r="P54" s="14"/>
      <c r="Q54" s="20" t="s">
        <v>338</v>
      </c>
      <c r="R54" s="9"/>
      <c r="S54" s="9"/>
      <c r="T54" s="9">
        <v>93.3</v>
      </c>
      <c r="U54" s="9">
        <v>85</v>
      </c>
      <c r="V54" s="10">
        <v>110.3</v>
      </c>
      <c r="W54" s="10">
        <v>113.7</v>
      </c>
      <c r="X54" s="21" t="e">
        <f>#REF!*1.06</f>
        <v>#REF!</v>
      </c>
      <c r="Y54" s="9"/>
      <c r="Z54" s="73"/>
    </row>
    <row r="55" spans="1:26" ht="87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9"/>
      <c r="O55" s="9"/>
      <c r="P55" s="9"/>
      <c r="Q55" s="9"/>
      <c r="R55" s="9"/>
      <c r="S55" s="9"/>
      <c r="T55" s="9"/>
      <c r="U55" s="9"/>
      <c r="V55" s="10"/>
      <c r="W55" s="10"/>
      <c r="X55" s="9"/>
      <c r="Y55" s="9"/>
      <c r="Z55" s="73"/>
    </row>
    <row r="56" spans="1:26" ht="22.5">
      <c r="A56" s="5"/>
      <c r="B56" s="6" t="s">
        <v>228</v>
      </c>
      <c r="C56" s="7"/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 t="s">
        <v>229</v>
      </c>
      <c r="Q56" s="33"/>
      <c r="R56" s="9"/>
      <c r="S56" s="9"/>
      <c r="T56" s="35">
        <f>SUM(T9:T55,)</f>
        <v>5916.057</v>
      </c>
      <c r="U56" s="34">
        <f>SUM(U9:U55,)</f>
        <v>5811.9</v>
      </c>
      <c r="V56" s="34">
        <f>SUM(V9:V55,)</f>
        <v>4844.9</v>
      </c>
      <c r="W56" s="34">
        <f>SUM(W9:W55,)</f>
        <v>5203.8</v>
      </c>
      <c r="X56" s="35" t="e">
        <f>SUM(X9:X55,)</f>
        <v>#REF!</v>
      </c>
      <c r="Y56" s="34"/>
      <c r="Z56" s="73"/>
    </row>
    <row r="57" spans="1:25" ht="12.75" customHeight="1" hidden="1">
      <c r="A57" s="44"/>
      <c r="B57" s="11"/>
      <c r="C57" s="12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/>
      <c r="Q57" s="9"/>
      <c r="R57" s="9"/>
      <c r="S57" s="9"/>
      <c r="T57" s="9"/>
      <c r="U57" s="9"/>
      <c r="V57" s="9"/>
      <c r="W57" s="9"/>
      <c r="X57" s="64"/>
      <c r="Y57" s="64"/>
    </row>
    <row r="58" spans="1:25" ht="12.75" customHeight="1" hidden="1">
      <c r="A58" s="28"/>
      <c r="B58" s="60"/>
      <c r="C58" s="28"/>
      <c r="D58" s="28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.75" customHeight="1" hidden="1">
      <c r="A59" s="28"/>
      <c r="B59" s="60"/>
      <c r="C59" s="28"/>
      <c r="D59" s="28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36" customFormat="1" ht="12.75" customHeight="1" hidden="1">
      <c r="A60" s="28"/>
      <c r="B60" s="38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7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.75" customHeight="1" hidden="1">
      <c r="A62" s="28"/>
      <c r="B62" s="38"/>
      <c r="C62" s="28"/>
      <c r="D62" s="32"/>
      <c r="E62" s="28"/>
      <c r="F62" s="28"/>
      <c r="G62" s="37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2.75" customHeight="1" hidden="1">
      <c r="A63" s="28"/>
      <c r="B63" s="38"/>
      <c r="C63" s="28"/>
      <c r="D63" s="32"/>
      <c r="E63" s="28"/>
      <c r="F63" s="28"/>
      <c r="G63" s="37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2.75" customHeight="1" hidden="1">
      <c r="A64" s="99"/>
      <c r="B64" s="99"/>
      <c r="C64" s="99"/>
      <c r="D64" s="45"/>
      <c r="E64" s="46"/>
      <c r="F64" s="46"/>
      <c r="G64" s="37"/>
      <c r="H64" s="28"/>
      <c r="I64" s="28"/>
      <c r="J64" s="28"/>
      <c r="K64" s="28"/>
      <c r="L64" s="28"/>
      <c r="M64" s="28"/>
      <c r="N64" s="46"/>
      <c r="O64" s="46"/>
      <c r="P64" s="46"/>
      <c r="Q64" s="39"/>
      <c r="R64" s="39"/>
      <c r="S64" s="39"/>
      <c r="T64" s="39"/>
      <c r="U64" s="39"/>
      <c r="V64" s="39"/>
      <c r="W64" s="39"/>
      <c r="X64" s="39"/>
      <c r="Y64" s="39"/>
    </row>
    <row r="66" spans="1:25" ht="12.75">
      <c r="A66" s="36"/>
      <c r="B66" s="36"/>
      <c r="C66" s="36"/>
      <c r="D66" s="36"/>
      <c r="E66" s="36"/>
      <c r="F66" s="36"/>
      <c r="N66" s="36"/>
      <c r="O66" s="36"/>
      <c r="P66" s="36"/>
      <c r="Q66" s="100" t="s">
        <v>230</v>
      </c>
      <c r="R66" s="100"/>
      <c r="S66" s="100"/>
      <c r="T66" s="100"/>
      <c r="U66" s="100"/>
      <c r="V66" s="36"/>
      <c r="W66" s="36"/>
      <c r="X66" s="36" t="s">
        <v>229</v>
      </c>
      <c r="Y66" s="36"/>
    </row>
    <row r="67" spans="1:25" ht="12.75">
      <c r="A67" s="36"/>
      <c r="B67" s="100" t="s">
        <v>275</v>
      </c>
      <c r="C67" s="100"/>
      <c r="D67" s="100"/>
      <c r="E67" s="36"/>
      <c r="F67" s="36"/>
      <c r="N67" s="36"/>
      <c r="O67" s="36"/>
      <c r="P67" s="36"/>
      <c r="Q67" s="42" t="s">
        <v>233</v>
      </c>
      <c r="R67" s="42"/>
      <c r="S67" s="42"/>
      <c r="T67" s="42"/>
      <c r="U67" s="42"/>
      <c r="V67" s="36"/>
      <c r="W67" s="36"/>
      <c r="X67" s="82"/>
      <c r="Y67" s="36"/>
    </row>
    <row r="68" spans="7:13" ht="12.75">
      <c r="G68" s="85"/>
      <c r="H68" s="36"/>
      <c r="I68" s="36"/>
      <c r="J68" s="36"/>
      <c r="K68" s="36"/>
      <c r="L68" s="36"/>
      <c r="M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G31:G32"/>
    <mergeCell ref="J4:M4"/>
    <mergeCell ref="I31:I32"/>
    <mergeCell ref="R3:Y3"/>
    <mergeCell ref="Q66:U66"/>
    <mergeCell ref="B67:D67"/>
    <mergeCell ref="R4:R5"/>
    <mergeCell ref="S4:U4"/>
    <mergeCell ref="V4:V5"/>
    <mergeCell ref="W4:W5"/>
    <mergeCell ref="A64:C64"/>
    <mergeCell ref="N4:Q4"/>
    <mergeCell ref="H31:H32"/>
    <mergeCell ref="Z3:Z5"/>
    <mergeCell ref="X4:Y4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SheetLayoutView="100" zoomScalePageLayoutView="0" workbookViewId="0" topLeftCell="K52">
      <selection activeCell="Q55" sqref="Q55"/>
    </sheetView>
  </sheetViews>
  <sheetFormatPr defaultColWidth="9.00390625" defaultRowHeight="12.75"/>
  <cols>
    <col min="1" max="1" width="6.875" style="41" customWidth="1"/>
    <col min="2" max="2" width="35.875" style="41" customWidth="1"/>
    <col min="3" max="4" width="9.125" style="41" customWidth="1"/>
    <col min="5" max="5" width="0.12890625" style="41" hidden="1" customWidth="1"/>
    <col min="6" max="6" width="9.125" style="41" hidden="1" customWidth="1"/>
    <col min="7" max="7" width="17.625" style="86" customWidth="1"/>
    <col min="8" max="8" width="14.75390625" style="41" customWidth="1"/>
    <col min="9" max="9" width="9.875" style="41" customWidth="1"/>
    <col min="10" max="10" width="0.12890625" style="41" hidden="1" customWidth="1"/>
    <col min="11" max="11" width="19.25390625" style="41" customWidth="1"/>
    <col min="12" max="12" width="8.00390625" style="41" customWidth="1"/>
    <col min="13" max="13" width="10.625" style="41" customWidth="1"/>
    <col min="14" max="14" width="9.125" style="41" hidden="1" customWidth="1"/>
    <col min="15" max="15" width="19.00390625" style="41" customWidth="1"/>
    <col min="16" max="16" width="6.25390625" style="41" customWidth="1"/>
    <col min="17" max="17" width="11.75390625" style="41" customWidth="1"/>
    <col min="18" max="18" width="9.125" style="41" hidden="1" customWidth="1"/>
    <col min="19" max="19" width="1.75390625" style="41" hidden="1" customWidth="1"/>
    <col min="20" max="21" width="9.125" style="41" customWidth="1"/>
    <col min="22" max="23" width="9.875" style="41" customWidth="1"/>
    <col min="24" max="25" width="9.125" style="41" customWidth="1"/>
  </cols>
  <sheetData>
    <row r="1" spans="7:13" ht="12.75">
      <c r="G1" s="84"/>
      <c r="H1" s="1"/>
      <c r="I1" s="1"/>
      <c r="J1" s="1"/>
      <c r="K1" s="1"/>
      <c r="L1" s="1"/>
      <c r="M1" s="1"/>
    </row>
    <row r="2" spans="1:25" ht="27.75" customHeight="1">
      <c r="A2" s="102" t="s">
        <v>276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6" ht="31.5" customHeight="1">
      <c r="A3" s="103" t="s">
        <v>1</v>
      </c>
      <c r="B3" s="103"/>
      <c r="C3" s="103"/>
      <c r="D3" s="104" t="s">
        <v>2</v>
      </c>
      <c r="E3" s="103" t="s">
        <v>3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 t="s">
        <v>4</v>
      </c>
      <c r="S3" s="103"/>
      <c r="T3" s="103"/>
      <c r="U3" s="103"/>
      <c r="V3" s="103"/>
      <c r="W3" s="103"/>
      <c r="X3" s="103"/>
      <c r="Y3" s="103"/>
      <c r="Z3" s="103" t="s">
        <v>5</v>
      </c>
    </row>
    <row r="4" spans="1:26" ht="44.25" customHeight="1">
      <c r="A4" s="103"/>
      <c r="B4" s="103"/>
      <c r="C4" s="103"/>
      <c r="D4" s="104"/>
      <c r="E4" s="103"/>
      <c r="F4" s="103" t="s">
        <v>6</v>
      </c>
      <c r="G4" s="103"/>
      <c r="H4" s="103"/>
      <c r="I4" s="103"/>
      <c r="J4" s="105" t="s">
        <v>7</v>
      </c>
      <c r="K4" s="106"/>
      <c r="L4" s="106"/>
      <c r="M4" s="107"/>
      <c r="N4" s="103" t="s">
        <v>8</v>
      </c>
      <c r="O4" s="103"/>
      <c r="P4" s="103"/>
      <c r="Q4" s="103"/>
      <c r="R4" s="103"/>
      <c r="S4" s="103" t="s">
        <v>9</v>
      </c>
      <c r="T4" s="103"/>
      <c r="U4" s="103"/>
      <c r="V4" s="109" t="s">
        <v>341</v>
      </c>
      <c r="W4" s="109" t="s">
        <v>342</v>
      </c>
      <c r="X4" s="109" t="s">
        <v>10</v>
      </c>
      <c r="Y4" s="103"/>
      <c r="Z4" s="103"/>
    </row>
    <row r="5" spans="1:26" ht="78.75">
      <c r="A5" s="103"/>
      <c r="B5" s="103"/>
      <c r="C5" s="103"/>
      <c r="D5" s="104"/>
      <c r="E5" s="103"/>
      <c r="F5" s="3"/>
      <c r="G5" s="3" t="s">
        <v>11</v>
      </c>
      <c r="H5" s="3" t="s">
        <v>12</v>
      </c>
      <c r="I5" s="3" t="s">
        <v>13</v>
      </c>
      <c r="J5" s="3"/>
      <c r="K5" s="3" t="s">
        <v>11</v>
      </c>
      <c r="L5" s="3" t="s">
        <v>12</v>
      </c>
      <c r="M5" s="3" t="s">
        <v>13</v>
      </c>
      <c r="N5" s="3"/>
      <c r="O5" s="3" t="s">
        <v>11</v>
      </c>
      <c r="P5" s="3" t="s">
        <v>12</v>
      </c>
      <c r="Q5" s="3" t="s">
        <v>13</v>
      </c>
      <c r="R5" s="103"/>
      <c r="S5" s="3"/>
      <c r="T5" s="89" t="s">
        <v>339</v>
      </c>
      <c r="U5" s="89" t="s">
        <v>340</v>
      </c>
      <c r="V5" s="103"/>
      <c r="W5" s="103"/>
      <c r="X5" s="89" t="s">
        <v>343</v>
      </c>
      <c r="Y5" s="89" t="s">
        <v>344</v>
      </c>
      <c r="Z5" s="103"/>
    </row>
    <row r="6" spans="1:26" ht="12.75">
      <c r="A6" s="3" t="s">
        <v>14</v>
      </c>
      <c r="B6" s="3" t="s">
        <v>15</v>
      </c>
      <c r="C6" s="3" t="s">
        <v>16</v>
      </c>
      <c r="D6" s="4" t="s">
        <v>17</v>
      </c>
      <c r="E6" s="3"/>
      <c r="F6" s="3"/>
      <c r="G6" s="3" t="s">
        <v>18</v>
      </c>
      <c r="H6" s="3" t="s">
        <v>19</v>
      </c>
      <c r="I6" s="3" t="s">
        <v>20</v>
      </c>
      <c r="J6" s="3"/>
      <c r="K6" s="3" t="s">
        <v>21</v>
      </c>
      <c r="L6" s="3" t="s">
        <v>22</v>
      </c>
      <c r="M6" s="3" t="s">
        <v>23</v>
      </c>
      <c r="N6" s="3"/>
      <c r="O6" s="3" t="s">
        <v>24</v>
      </c>
      <c r="P6" s="3" t="s">
        <v>25</v>
      </c>
      <c r="Q6" s="3" t="s">
        <v>26</v>
      </c>
      <c r="R6" s="3"/>
      <c r="S6" s="3"/>
      <c r="T6" s="3" t="s">
        <v>27</v>
      </c>
      <c r="U6" s="3" t="s">
        <v>28</v>
      </c>
      <c r="V6" s="3" t="s">
        <v>29</v>
      </c>
      <c r="W6" s="3" t="s">
        <v>30</v>
      </c>
      <c r="X6" s="3" t="s">
        <v>31</v>
      </c>
      <c r="Y6" s="3" t="s">
        <v>32</v>
      </c>
      <c r="Z6" s="3" t="s">
        <v>33</v>
      </c>
    </row>
    <row r="7" spans="1:26" ht="18.75" customHeight="1">
      <c r="A7" s="5" t="s">
        <v>34</v>
      </c>
      <c r="B7" s="6" t="s">
        <v>35</v>
      </c>
      <c r="C7" s="7" t="s">
        <v>36</v>
      </c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9"/>
      <c r="Y7" s="9"/>
      <c r="Z7" s="73"/>
    </row>
    <row r="8" spans="1:26" ht="55.5" customHeight="1">
      <c r="A8" s="5" t="s">
        <v>37</v>
      </c>
      <c r="B8" s="11" t="s">
        <v>38</v>
      </c>
      <c r="C8" s="12" t="s">
        <v>39</v>
      </c>
      <c r="D8" s="8"/>
      <c r="E8" s="9"/>
      <c r="F8" s="9"/>
      <c r="G8" s="14"/>
      <c r="H8" s="14"/>
      <c r="I8" s="14"/>
      <c r="J8" s="14"/>
      <c r="K8" s="14"/>
      <c r="L8" s="14"/>
      <c r="M8" s="14"/>
      <c r="N8" s="9"/>
      <c r="O8" s="9"/>
      <c r="P8" s="9"/>
      <c r="Q8" s="9"/>
      <c r="R8" s="9"/>
      <c r="S8" s="9"/>
      <c r="T8" s="9"/>
      <c r="U8" s="9"/>
      <c r="V8" s="10"/>
      <c r="W8" s="10"/>
      <c r="X8" s="9"/>
      <c r="Y8" s="9"/>
      <c r="Z8" s="73"/>
    </row>
    <row r="9" spans="1:26" ht="60" customHeight="1">
      <c r="A9" s="5" t="s">
        <v>40</v>
      </c>
      <c r="B9" s="15" t="s">
        <v>41</v>
      </c>
      <c r="C9" s="16" t="s">
        <v>42</v>
      </c>
      <c r="D9" s="8" t="s">
        <v>277</v>
      </c>
      <c r="E9" s="9"/>
      <c r="F9" s="9"/>
      <c r="G9" s="24" t="s">
        <v>44</v>
      </c>
      <c r="H9" s="17" t="s">
        <v>45</v>
      </c>
      <c r="I9" s="18" t="s">
        <v>336</v>
      </c>
      <c r="J9" s="14"/>
      <c r="K9" s="19" t="s">
        <v>47</v>
      </c>
      <c r="L9" s="18" t="s">
        <v>48</v>
      </c>
      <c r="M9" s="18" t="s">
        <v>46</v>
      </c>
      <c r="N9" s="14"/>
      <c r="O9" s="87" t="s">
        <v>352</v>
      </c>
      <c r="P9" s="14"/>
      <c r="Q9" s="88" t="s">
        <v>338</v>
      </c>
      <c r="R9" s="9"/>
      <c r="S9" s="9"/>
      <c r="T9" s="9">
        <v>850.2</v>
      </c>
      <c r="U9" s="9">
        <v>815</v>
      </c>
      <c r="V9" s="10">
        <v>711</v>
      </c>
      <c r="W9" s="10">
        <v>831.5</v>
      </c>
      <c r="X9" s="21">
        <v>944.9</v>
      </c>
      <c r="Y9" s="9"/>
      <c r="Z9" s="73"/>
    </row>
    <row r="10" spans="1:26" ht="18.75" customHeight="1">
      <c r="A10" s="5" t="s">
        <v>49</v>
      </c>
      <c r="B10" s="15" t="s">
        <v>50</v>
      </c>
      <c r="C10" s="16" t="s">
        <v>51</v>
      </c>
      <c r="D10" s="8"/>
      <c r="E10" s="9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9"/>
      <c r="S10" s="9"/>
      <c r="T10" s="9"/>
      <c r="U10" s="9"/>
      <c r="V10" s="10"/>
      <c r="W10" s="10"/>
      <c r="X10" s="9"/>
      <c r="Y10" s="9"/>
      <c r="Z10" s="73"/>
    </row>
    <row r="11" spans="1:26" ht="74.25" customHeight="1">
      <c r="A11" s="5" t="s">
        <v>52</v>
      </c>
      <c r="B11" s="15" t="s">
        <v>53</v>
      </c>
      <c r="C11" s="16" t="s">
        <v>54</v>
      </c>
      <c r="D11" s="8"/>
      <c r="E11" s="9"/>
      <c r="F11" s="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9"/>
      <c r="S11" s="9"/>
      <c r="T11" s="9"/>
      <c r="U11" s="9"/>
      <c r="V11" s="10"/>
      <c r="W11" s="10"/>
      <c r="X11" s="9"/>
      <c r="Y11" s="9"/>
      <c r="Z11" s="73"/>
    </row>
    <row r="12" spans="1:26" ht="72.75" customHeight="1">
      <c r="A12" s="5" t="s">
        <v>55</v>
      </c>
      <c r="B12" s="15" t="s">
        <v>56</v>
      </c>
      <c r="C12" s="16" t="s">
        <v>57</v>
      </c>
      <c r="D12" s="8" t="s">
        <v>257</v>
      </c>
      <c r="E12" s="9"/>
      <c r="F12" s="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9"/>
      <c r="S12" s="9"/>
      <c r="T12" s="9"/>
      <c r="U12" s="9"/>
      <c r="V12" s="10"/>
      <c r="W12" s="10"/>
      <c r="X12" s="9"/>
      <c r="Y12" s="9"/>
      <c r="Z12" s="73"/>
    </row>
    <row r="13" spans="1:26" ht="83.25" customHeight="1">
      <c r="A13" s="5" t="s">
        <v>58</v>
      </c>
      <c r="B13" s="15" t="s">
        <v>59</v>
      </c>
      <c r="C13" s="16" t="s">
        <v>60</v>
      </c>
      <c r="D13" s="8"/>
      <c r="E13" s="9"/>
      <c r="F13" s="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9"/>
      <c r="S13" s="9"/>
      <c r="T13" s="9"/>
      <c r="U13" s="9"/>
      <c r="V13" s="10"/>
      <c r="W13" s="10"/>
      <c r="X13" s="9"/>
      <c r="Y13" s="9"/>
      <c r="Z13" s="73"/>
    </row>
    <row r="14" spans="1:26" ht="51.75" customHeight="1">
      <c r="A14" s="5" t="s">
        <v>61</v>
      </c>
      <c r="B14" s="15" t="s">
        <v>62</v>
      </c>
      <c r="C14" s="16" t="s">
        <v>63</v>
      </c>
      <c r="D14" s="8"/>
      <c r="E14" s="9"/>
      <c r="F14" s="9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9"/>
      <c r="S14" s="9"/>
      <c r="T14" s="9"/>
      <c r="U14" s="9"/>
      <c r="V14" s="10"/>
      <c r="W14" s="10"/>
      <c r="X14" s="9"/>
      <c r="Y14" s="9"/>
      <c r="Z14" s="73"/>
    </row>
    <row r="15" spans="1:26" ht="72" customHeight="1">
      <c r="A15" s="5" t="s">
        <v>64</v>
      </c>
      <c r="B15" s="15" t="s">
        <v>65</v>
      </c>
      <c r="C15" s="16" t="s">
        <v>66</v>
      </c>
      <c r="D15" s="8"/>
      <c r="E15" s="9"/>
      <c r="F15" s="9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9"/>
      <c r="S15" s="9"/>
      <c r="T15" s="9"/>
      <c r="U15" s="9"/>
      <c r="V15" s="10"/>
      <c r="W15" s="10"/>
      <c r="X15" s="9"/>
      <c r="Y15" s="9"/>
      <c r="Z15" s="73"/>
    </row>
    <row r="16" spans="1:26" ht="30.75" customHeight="1">
      <c r="A16" s="5" t="s">
        <v>67</v>
      </c>
      <c r="B16" s="15" t="s">
        <v>68</v>
      </c>
      <c r="C16" s="16" t="s">
        <v>69</v>
      </c>
      <c r="D16" s="8"/>
      <c r="E16" s="9"/>
      <c r="F16" s="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9"/>
      <c r="S16" s="9"/>
      <c r="T16" s="9"/>
      <c r="U16" s="9"/>
      <c r="V16" s="10"/>
      <c r="W16" s="10"/>
      <c r="X16" s="9"/>
      <c r="Y16" s="9"/>
      <c r="Z16" s="73"/>
    </row>
    <row r="17" spans="1:26" ht="21" customHeight="1">
      <c r="A17" s="5" t="s">
        <v>70</v>
      </c>
      <c r="B17" s="15" t="s">
        <v>71</v>
      </c>
      <c r="C17" s="16" t="s">
        <v>72</v>
      </c>
      <c r="D17" s="8"/>
      <c r="E17" s="9"/>
      <c r="F17" s="9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9"/>
      <c r="S17" s="9"/>
      <c r="T17" s="9"/>
      <c r="U17" s="9"/>
      <c r="V17" s="10"/>
      <c r="W17" s="10"/>
      <c r="X17" s="9"/>
      <c r="Y17" s="9"/>
      <c r="Z17" s="73"/>
    </row>
    <row r="18" spans="1:26" ht="29.25" customHeight="1">
      <c r="A18" s="5" t="s">
        <v>73</v>
      </c>
      <c r="B18" s="15" t="s">
        <v>74</v>
      </c>
      <c r="C18" s="16" t="s">
        <v>75</v>
      </c>
      <c r="D18" s="8"/>
      <c r="E18" s="9"/>
      <c r="F18" s="9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9"/>
      <c r="S18" s="9"/>
      <c r="T18" s="9"/>
      <c r="U18" s="9"/>
      <c r="V18" s="10"/>
      <c r="W18" s="10"/>
      <c r="X18" s="9"/>
      <c r="Y18" s="9"/>
      <c r="Z18" s="73"/>
    </row>
    <row r="19" spans="1:26" ht="58.5" customHeight="1">
      <c r="A19" s="5" t="s">
        <v>76</v>
      </c>
      <c r="B19" s="15" t="s">
        <v>77</v>
      </c>
      <c r="C19" s="16" t="s">
        <v>78</v>
      </c>
      <c r="D19" s="8" t="s">
        <v>79</v>
      </c>
      <c r="E19" s="9"/>
      <c r="F19" s="9"/>
      <c r="G19" s="24" t="s">
        <v>44</v>
      </c>
      <c r="H19" s="17" t="s">
        <v>80</v>
      </c>
      <c r="I19" s="18" t="s">
        <v>81</v>
      </c>
      <c r="J19" s="14"/>
      <c r="K19" s="19" t="s">
        <v>47</v>
      </c>
      <c r="L19" s="18" t="s">
        <v>82</v>
      </c>
      <c r="M19" s="18" t="s">
        <v>46</v>
      </c>
      <c r="N19" s="14"/>
      <c r="O19" s="14"/>
      <c r="P19" s="14"/>
      <c r="Q19" s="20"/>
      <c r="R19" s="9"/>
      <c r="S19" s="9"/>
      <c r="T19" s="9"/>
      <c r="U19" s="9"/>
      <c r="V19" s="10"/>
      <c r="W19" s="10"/>
      <c r="X19" s="9"/>
      <c r="Y19" s="9"/>
      <c r="Z19" s="73"/>
    </row>
    <row r="20" spans="1:26" ht="73.5" customHeight="1">
      <c r="A20" s="5" t="s">
        <v>83</v>
      </c>
      <c r="B20" s="15" t="s">
        <v>84</v>
      </c>
      <c r="C20" s="16" t="s">
        <v>85</v>
      </c>
      <c r="D20" s="8" t="s">
        <v>278</v>
      </c>
      <c r="E20" s="9"/>
      <c r="F20" s="9"/>
      <c r="G20" s="24" t="s">
        <v>44</v>
      </c>
      <c r="H20" s="17" t="s">
        <v>87</v>
      </c>
      <c r="I20" s="18" t="s">
        <v>81</v>
      </c>
      <c r="J20" s="14"/>
      <c r="K20" s="19" t="s">
        <v>47</v>
      </c>
      <c r="L20" s="18" t="s">
        <v>88</v>
      </c>
      <c r="M20" s="18" t="s">
        <v>46</v>
      </c>
      <c r="N20" s="14"/>
      <c r="O20" s="87" t="s">
        <v>352</v>
      </c>
      <c r="P20" s="14"/>
      <c r="Q20" s="20" t="s">
        <v>251</v>
      </c>
      <c r="R20" s="9"/>
      <c r="S20" s="9"/>
      <c r="T20" s="22">
        <v>555.1</v>
      </c>
      <c r="U20" s="9">
        <v>555.1</v>
      </c>
      <c r="V20" s="22">
        <v>931.3</v>
      </c>
      <c r="W20" s="22">
        <v>938.3</v>
      </c>
      <c r="X20" s="21" t="e">
        <f>#REF!*1.06</f>
        <v>#REF!</v>
      </c>
      <c r="Y20" s="9"/>
      <c r="Z20" s="73"/>
    </row>
    <row r="21" spans="1:26" ht="74.25" customHeight="1">
      <c r="A21" s="5" t="s">
        <v>89</v>
      </c>
      <c r="B21" s="15" t="s">
        <v>90</v>
      </c>
      <c r="C21" s="16" t="s">
        <v>91</v>
      </c>
      <c r="D21" s="8" t="s">
        <v>92</v>
      </c>
      <c r="E21" s="9"/>
      <c r="F21" s="9"/>
      <c r="G21" s="24" t="s">
        <v>44</v>
      </c>
      <c r="H21" s="17" t="s">
        <v>93</v>
      </c>
      <c r="I21" s="18" t="s">
        <v>81</v>
      </c>
      <c r="J21" s="14"/>
      <c r="K21" s="19" t="s">
        <v>47</v>
      </c>
      <c r="L21" s="18" t="s">
        <v>94</v>
      </c>
      <c r="M21" s="18" t="s">
        <v>46</v>
      </c>
      <c r="N21" s="14"/>
      <c r="O21" s="87" t="s">
        <v>352</v>
      </c>
      <c r="P21" s="14"/>
      <c r="Q21" s="20" t="s">
        <v>251</v>
      </c>
      <c r="R21" s="9"/>
      <c r="S21" s="9"/>
      <c r="T21" s="9">
        <v>519.5</v>
      </c>
      <c r="U21" s="9">
        <v>519.5</v>
      </c>
      <c r="V21" s="10"/>
      <c r="W21" s="10"/>
      <c r="X21" s="21" t="e">
        <f>#REF!*1.06</f>
        <v>#REF!</v>
      </c>
      <c r="Y21" s="9"/>
      <c r="Z21" s="73"/>
    </row>
    <row r="22" spans="1:26" ht="42">
      <c r="A22" s="5" t="s">
        <v>95</v>
      </c>
      <c r="B22" s="15" t="s">
        <v>96</v>
      </c>
      <c r="C22" s="16" t="s">
        <v>97</v>
      </c>
      <c r="D22" s="8"/>
      <c r="E22" s="9"/>
      <c r="F22" s="9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9"/>
      <c r="S22" s="9"/>
      <c r="T22" s="9"/>
      <c r="U22" s="9"/>
      <c r="V22" s="10"/>
      <c r="W22" s="10"/>
      <c r="X22" s="9"/>
      <c r="Y22" s="9"/>
      <c r="Z22" s="73"/>
    </row>
    <row r="23" spans="1:26" ht="50.25" customHeight="1">
      <c r="A23" s="5" t="s">
        <v>98</v>
      </c>
      <c r="B23" s="15" t="s">
        <v>99</v>
      </c>
      <c r="C23" s="16" t="s">
        <v>100</v>
      </c>
      <c r="D23" s="8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9"/>
      <c r="S23" s="9"/>
      <c r="T23" s="9"/>
      <c r="U23" s="9"/>
      <c r="V23" s="10"/>
      <c r="W23" s="10"/>
      <c r="X23" s="9"/>
      <c r="Y23" s="9"/>
      <c r="Z23" s="73"/>
    </row>
    <row r="24" spans="1:26" ht="30.75" customHeight="1">
      <c r="A24" s="5" t="s">
        <v>101</v>
      </c>
      <c r="B24" s="15" t="s">
        <v>102</v>
      </c>
      <c r="C24" s="16" t="s">
        <v>103</v>
      </c>
      <c r="D24" s="8"/>
      <c r="E24" s="9"/>
      <c r="F24" s="9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9"/>
      <c r="S24" s="9"/>
      <c r="T24" s="9"/>
      <c r="U24" s="9"/>
      <c r="V24" s="10"/>
      <c r="W24" s="10"/>
      <c r="X24" s="9"/>
      <c r="Y24" s="9"/>
      <c r="Z24" s="73"/>
    </row>
    <row r="25" spans="1:26" ht="89.25" customHeight="1">
      <c r="A25" s="5" t="s">
        <v>104</v>
      </c>
      <c r="B25" s="15" t="s">
        <v>105</v>
      </c>
      <c r="C25" s="16" t="s">
        <v>106</v>
      </c>
      <c r="D25" s="8" t="s">
        <v>107</v>
      </c>
      <c r="E25" s="9"/>
      <c r="F25" s="9"/>
      <c r="G25" s="24" t="s">
        <v>108</v>
      </c>
      <c r="H25" s="17" t="s">
        <v>109</v>
      </c>
      <c r="I25" s="18" t="s">
        <v>81</v>
      </c>
      <c r="J25" s="14"/>
      <c r="K25" s="19" t="s">
        <v>110</v>
      </c>
      <c r="L25" s="18" t="s">
        <v>111</v>
      </c>
      <c r="M25" s="18" t="s">
        <v>112</v>
      </c>
      <c r="N25" s="14"/>
      <c r="O25" s="87" t="s">
        <v>352</v>
      </c>
      <c r="P25" s="14"/>
      <c r="Q25" s="20" t="s">
        <v>251</v>
      </c>
      <c r="R25" s="9"/>
      <c r="S25" s="9"/>
      <c r="T25" s="9">
        <v>20</v>
      </c>
      <c r="U25" s="9">
        <v>19</v>
      </c>
      <c r="V25" s="10">
        <v>19.5</v>
      </c>
      <c r="W25" s="10">
        <v>21.1</v>
      </c>
      <c r="X25" s="21" t="e">
        <f>#REF!*1.06</f>
        <v>#REF!</v>
      </c>
      <c r="Y25" s="9"/>
      <c r="Z25" s="73"/>
    </row>
    <row r="26" spans="1:26" ht="33" customHeight="1">
      <c r="A26" s="5" t="s">
        <v>113</v>
      </c>
      <c r="B26" s="15" t="s">
        <v>114</v>
      </c>
      <c r="C26" s="16" t="s">
        <v>115</v>
      </c>
      <c r="D26" s="8"/>
      <c r="E26" s="9"/>
      <c r="F26" s="9"/>
      <c r="G26" s="24"/>
      <c r="H26" s="17"/>
      <c r="I26" s="18"/>
      <c r="J26" s="14"/>
      <c r="K26" s="19"/>
      <c r="L26" s="18"/>
      <c r="M26" s="18"/>
      <c r="N26" s="14"/>
      <c r="O26" s="14"/>
      <c r="P26" s="14"/>
      <c r="Q26" s="14"/>
      <c r="R26" s="9"/>
      <c r="S26" s="9"/>
      <c r="T26" s="9"/>
      <c r="U26" s="9"/>
      <c r="V26" s="10"/>
      <c r="W26" s="10"/>
      <c r="X26" s="9"/>
      <c r="Y26" s="9"/>
      <c r="Z26" s="73"/>
    </row>
    <row r="27" spans="1:26" ht="69" customHeight="1">
      <c r="A27" s="5" t="s">
        <v>116</v>
      </c>
      <c r="B27" s="15" t="s">
        <v>117</v>
      </c>
      <c r="C27" s="16" t="s">
        <v>118</v>
      </c>
      <c r="D27" s="8" t="s">
        <v>119</v>
      </c>
      <c r="E27" s="9"/>
      <c r="F27" s="9"/>
      <c r="G27" s="24" t="s">
        <v>44</v>
      </c>
      <c r="H27" s="17" t="s">
        <v>120</v>
      </c>
      <c r="I27" s="18" t="s">
        <v>81</v>
      </c>
      <c r="J27" s="14"/>
      <c r="K27" s="19" t="s">
        <v>121</v>
      </c>
      <c r="L27" s="18" t="s">
        <v>122</v>
      </c>
      <c r="M27" s="18" t="s">
        <v>123</v>
      </c>
      <c r="N27" s="14"/>
      <c r="O27" s="87" t="s">
        <v>352</v>
      </c>
      <c r="P27" s="14"/>
      <c r="Q27" s="20" t="s">
        <v>251</v>
      </c>
      <c r="R27" s="9"/>
      <c r="S27" s="9"/>
      <c r="T27" s="21">
        <v>233.749</v>
      </c>
      <c r="U27" s="9">
        <v>222.9</v>
      </c>
      <c r="V27" s="10">
        <v>273</v>
      </c>
      <c r="W27" s="10">
        <v>297.3</v>
      </c>
      <c r="X27" s="21" t="e">
        <f>#REF!*1.06</f>
        <v>#REF!</v>
      </c>
      <c r="Y27" s="9"/>
      <c r="Z27" s="73"/>
    </row>
    <row r="28" spans="1:26" ht="58.5" customHeight="1">
      <c r="A28" s="5" t="s">
        <v>124</v>
      </c>
      <c r="B28" s="15" t="s">
        <v>125</v>
      </c>
      <c r="C28" s="16" t="s">
        <v>126</v>
      </c>
      <c r="D28" s="8" t="s">
        <v>119</v>
      </c>
      <c r="E28" s="9"/>
      <c r="F28" s="9"/>
      <c r="G28" s="24" t="s">
        <v>44</v>
      </c>
      <c r="H28" s="17" t="s">
        <v>127</v>
      </c>
      <c r="I28" s="18" t="s">
        <v>81</v>
      </c>
      <c r="J28" s="14"/>
      <c r="K28" s="19" t="s">
        <v>47</v>
      </c>
      <c r="L28" s="18" t="s">
        <v>128</v>
      </c>
      <c r="M28" s="18" t="s">
        <v>46</v>
      </c>
      <c r="N28" s="14"/>
      <c r="O28" s="87" t="s">
        <v>352</v>
      </c>
      <c r="P28" s="14"/>
      <c r="Q28" s="20" t="s">
        <v>251</v>
      </c>
      <c r="R28" s="9"/>
      <c r="S28" s="9"/>
      <c r="T28" s="9">
        <v>1108.1</v>
      </c>
      <c r="U28" s="9">
        <v>998.9</v>
      </c>
      <c r="V28" s="10">
        <v>1283.2</v>
      </c>
      <c r="W28" s="10">
        <v>1752.4</v>
      </c>
      <c r="X28" s="21" t="e">
        <f>#REF!*1.06</f>
        <v>#REF!</v>
      </c>
      <c r="Y28" s="9"/>
      <c r="Z28" s="73"/>
    </row>
    <row r="29" spans="1:26" ht="74.25" customHeight="1">
      <c r="A29" s="5" t="s">
        <v>129</v>
      </c>
      <c r="B29" s="15" t="s">
        <v>130</v>
      </c>
      <c r="C29" s="16" t="s">
        <v>131</v>
      </c>
      <c r="D29" s="8" t="s">
        <v>119</v>
      </c>
      <c r="E29" s="9"/>
      <c r="F29" s="9"/>
      <c r="G29" s="24" t="s">
        <v>44</v>
      </c>
      <c r="H29" s="17" t="s">
        <v>132</v>
      </c>
      <c r="I29" s="18" t="s">
        <v>81</v>
      </c>
      <c r="J29" s="14"/>
      <c r="K29" s="19" t="s">
        <v>47</v>
      </c>
      <c r="L29" s="18" t="s">
        <v>133</v>
      </c>
      <c r="M29" s="18" t="s">
        <v>46</v>
      </c>
      <c r="N29" s="14"/>
      <c r="O29" s="14"/>
      <c r="P29" s="14"/>
      <c r="Q29" s="20"/>
      <c r="R29" s="9"/>
      <c r="S29" s="9"/>
      <c r="T29" s="9"/>
      <c r="U29" s="9"/>
      <c r="V29" s="10"/>
      <c r="W29" s="10"/>
      <c r="X29" s="9"/>
      <c r="Y29" s="9"/>
      <c r="Z29" s="73"/>
    </row>
    <row r="30" spans="1:26" ht="52.5">
      <c r="A30" s="5" t="s">
        <v>134</v>
      </c>
      <c r="B30" s="15" t="s">
        <v>135</v>
      </c>
      <c r="C30" s="16" t="s">
        <v>136</v>
      </c>
      <c r="D30" s="8" t="s">
        <v>119</v>
      </c>
      <c r="E30" s="9"/>
      <c r="F30" s="9"/>
      <c r="G30" s="14"/>
      <c r="H30" s="14"/>
      <c r="I30" s="14"/>
      <c r="J30" s="14"/>
      <c r="K30" s="14"/>
      <c r="L30" s="14"/>
      <c r="M30" s="14"/>
      <c r="N30" s="14"/>
      <c r="O30" s="87" t="s">
        <v>352</v>
      </c>
      <c r="P30" s="14"/>
      <c r="Q30" s="20" t="s">
        <v>251</v>
      </c>
      <c r="R30" s="9"/>
      <c r="S30" s="9"/>
      <c r="T30" s="9">
        <v>157</v>
      </c>
      <c r="U30" s="9">
        <v>141.7</v>
      </c>
      <c r="V30" s="10">
        <v>187</v>
      </c>
      <c r="W30" s="10">
        <v>221.3</v>
      </c>
      <c r="X30" s="21" t="e">
        <f>#REF!*1.06</f>
        <v>#REF!</v>
      </c>
      <c r="Y30" s="9"/>
      <c r="Z30" s="73"/>
    </row>
    <row r="31" spans="1:26" ht="78" customHeight="1">
      <c r="A31" s="5" t="s">
        <v>137</v>
      </c>
      <c r="B31" s="15" t="s">
        <v>138</v>
      </c>
      <c r="C31" s="16" t="s">
        <v>139</v>
      </c>
      <c r="D31" s="8" t="s">
        <v>140</v>
      </c>
      <c r="E31" s="9"/>
      <c r="F31" s="9"/>
      <c r="G31" s="110" t="s">
        <v>44</v>
      </c>
      <c r="H31" s="111" t="s">
        <v>141</v>
      </c>
      <c r="I31" s="112" t="s">
        <v>81</v>
      </c>
      <c r="J31" s="14"/>
      <c r="K31" s="19" t="s">
        <v>47</v>
      </c>
      <c r="L31" s="18" t="s">
        <v>133</v>
      </c>
      <c r="M31" s="18" t="s">
        <v>46</v>
      </c>
      <c r="N31" s="14"/>
      <c r="O31" s="87" t="s">
        <v>352</v>
      </c>
      <c r="P31" s="14"/>
      <c r="Q31" s="20" t="s">
        <v>251</v>
      </c>
      <c r="R31" s="9"/>
      <c r="S31" s="9"/>
      <c r="T31" s="9">
        <v>11.4</v>
      </c>
      <c r="U31" s="9">
        <v>11.4</v>
      </c>
      <c r="V31" s="10">
        <v>12</v>
      </c>
      <c r="W31" s="10">
        <v>13</v>
      </c>
      <c r="X31" s="21" t="e">
        <f>#REF!*1.06</f>
        <v>#REF!</v>
      </c>
      <c r="Y31" s="9"/>
      <c r="Z31" s="73"/>
    </row>
    <row r="32" spans="1:26" ht="40.5" customHeight="1">
      <c r="A32" s="5" t="s">
        <v>142</v>
      </c>
      <c r="B32" s="15" t="s">
        <v>143</v>
      </c>
      <c r="C32" s="16" t="s">
        <v>144</v>
      </c>
      <c r="D32" s="8"/>
      <c r="E32" s="9"/>
      <c r="F32" s="9"/>
      <c r="G32" s="110"/>
      <c r="H32" s="111"/>
      <c r="I32" s="112"/>
      <c r="J32" s="14"/>
      <c r="K32" s="19" t="s">
        <v>145</v>
      </c>
      <c r="L32" s="18" t="s">
        <v>146</v>
      </c>
      <c r="M32" s="18" t="s">
        <v>147</v>
      </c>
      <c r="N32" s="14"/>
      <c r="O32" s="14"/>
      <c r="P32" s="14"/>
      <c r="Q32" s="14"/>
      <c r="R32" s="9"/>
      <c r="S32" s="9"/>
      <c r="T32" s="9"/>
      <c r="U32" s="9"/>
      <c r="V32" s="10"/>
      <c r="W32" s="10"/>
      <c r="X32" s="9"/>
      <c r="Y32" s="9"/>
      <c r="Z32" s="73"/>
    </row>
    <row r="33" spans="1:26" ht="51" customHeight="1">
      <c r="A33" s="5" t="s">
        <v>148</v>
      </c>
      <c r="B33" s="15" t="s">
        <v>149</v>
      </c>
      <c r="C33" s="16" t="s">
        <v>150</v>
      </c>
      <c r="D33" s="8"/>
      <c r="E33" s="9"/>
      <c r="F33" s="9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9"/>
      <c r="S33" s="9"/>
      <c r="T33" s="9"/>
      <c r="U33" s="9"/>
      <c r="V33" s="10"/>
      <c r="W33" s="10"/>
      <c r="X33" s="9"/>
      <c r="Y33" s="9"/>
      <c r="Z33" s="73"/>
    </row>
    <row r="34" spans="1:26" ht="18.75" customHeight="1">
      <c r="A34" s="5" t="s">
        <v>151</v>
      </c>
      <c r="B34" s="15" t="s">
        <v>152</v>
      </c>
      <c r="C34" s="16" t="s">
        <v>153</v>
      </c>
      <c r="D34" s="8"/>
      <c r="E34" s="9"/>
      <c r="F34" s="9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9"/>
      <c r="S34" s="9"/>
      <c r="T34" s="9"/>
      <c r="U34" s="9"/>
      <c r="V34" s="10"/>
      <c r="W34" s="10"/>
      <c r="X34" s="9"/>
      <c r="Y34" s="9"/>
      <c r="Z34" s="73"/>
    </row>
    <row r="35" spans="1:26" ht="21">
      <c r="A35" s="5" t="s">
        <v>154</v>
      </c>
      <c r="B35" s="15" t="s">
        <v>155</v>
      </c>
      <c r="C35" s="16" t="s">
        <v>156</v>
      </c>
      <c r="D35" s="8"/>
      <c r="E35" s="9"/>
      <c r="F35" s="9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9"/>
      <c r="S35" s="9"/>
      <c r="T35" s="9"/>
      <c r="U35" s="9"/>
      <c r="V35" s="10"/>
      <c r="W35" s="10"/>
      <c r="X35" s="9"/>
      <c r="Y35" s="9"/>
      <c r="Z35" s="73"/>
    </row>
    <row r="36" spans="1:26" ht="66.75" customHeight="1">
      <c r="A36" s="5" t="s">
        <v>157</v>
      </c>
      <c r="B36" s="15" t="s">
        <v>158</v>
      </c>
      <c r="C36" s="16" t="s">
        <v>159</v>
      </c>
      <c r="D36" s="8" t="s">
        <v>160</v>
      </c>
      <c r="E36" s="9"/>
      <c r="F36" s="9"/>
      <c r="G36" s="24" t="s">
        <v>44</v>
      </c>
      <c r="H36" s="17" t="s">
        <v>161</v>
      </c>
      <c r="I36" s="18" t="s">
        <v>81</v>
      </c>
      <c r="J36" s="14"/>
      <c r="K36" s="19" t="s">
        <v>47</v>
      </c>
      <c r="L36" s="18" t="s">
        <v>162</v>
      </c>
      <c r="M36" s="18" t="s">
        <v>46</v>
      </c>
      <c r="N36" s="14"/>
      <c r="O36" s="87" t="s">
        <v>352</v>
      </c>
      <c r="P36" s="14"/>
      <c r="Q36" s="20" t="s">
        <v>251</v>
      </c>
      <c r="R36" s="9"/>
      <c r="S36" s="9"/>
      <c r="T36" s="9">
        <v>101.5</v>
      </c>
      <c r="U36" s="9">
        <v>100.9</v>
      </c>
      <c r="V36" s="10">
        <v>294.9</v>
      </c>
      <c r="W36" s="10">
        <v>306.1</v>
      </c>
      <c r="X36" s="21" t="e">
        <f>#REF!*1.06</f>
        <v>#REF!</v>
      </c>
      <c r="Y36" s="9"/>
      <c r="Z36" s="73"/>
    </row>
    <row r="37" spans="1:26" ht="73.5" customHeight="1">
      <c r="A37" s="5" t="s">
        <v>163</v>
      </c>
      <c r="B37" s="15" t="s">
        <v>164</v>
      </c>
      <c r="C37" s="16" t="s">
        <v>165</v>
      </c>
      <c r="D37" s="8" t="s">
        <v>279</v>
      </c>
      <c r="E37" s="9"/>
      <c r="F37" s="9"/>
      <c r="G37" s="24" t="s">
        <v>44</v>
      </c>
      <c r="H37" s="17" t="s">
        <v>161</v>
      </c>
      <c r="I37" s="18" t="s">
        <v>81</v>
      </c>
      <c r="J37" s="14"/>
      <c r="K37" s="19" t="s">
        <v>47</v>
      </c>
      <c r="L37" s="18" t="s">
        <v>162</v>
      </c>
      <c r="M37" s="18" t="s">
        <v>46</v>
      </c>
      <c r="N37" s="14"/>
      <c r="O37" s="87" t="s">
        <v>352</v>
      </c>
      <c r="P37" s="14"/>
      <c r="Q37" s="20" t="s">
        <v>251</v>
      </c>
      <c r="R37" s="9"/>
      <c r="S37" s="9"/>
      <c r="T37" s="9">
        <v>82.4</v>
      </c>
      <c r="U37" s="9">
        <v>81.9</v>
      </c>
      <c r="V37" s="10">
        <v>51.2</v>
      </c>
      <c r="W37" s="10"/>
      <c r="X37" s="21" t="e">
        <f>#REF!*1.06</f>
        <v>#REF!</v>
      </c>
      <c r="Y37" s="9"/>
      <c r="Z37" s="73"/>
    </row>
    <row r="38" spans="1:26" ht="56.25" customHeight="1">
      <c r="A38" s="5" t="s">
        <v>166</v>
      </c>
      <c r="B38" s="15" t="s">
        <v>167</v>
      </c>
      <c r="C38" s="16" t="s">
        <v>168</v>
      </c>
      <c r="D38" s="8" t="s">
        <v>160</v>
      </c>
      <c r="E38" s="9"/>
      <c r="F38" s="9"/>
      <c r="G38" s="24" t="s">
        <v>44</v>
      </c>
      <c r="H38" s="17" t="s">
        <v>161</v>
      </c>
      <c r="I38" s="18" t="s">
        <v>81</v>
      </c>
      <c r="J38" s="14"/>
      <c r="K38" s="19" t="s">
        <v>47</v>
      </c>
      <c r="L38" s="18" t="s">
        <v>162</v>
      </c>
      <c r="M38" s="18" t="s">
        <v>46</v>
      </c>
      <c r="N38" s="14"/>
      <c r="O38" s="87" t="s">
        <v>352</v>
      </c>
      <c r="P38" s="14"/>
      <c r="Q38" s="20" t="s">
        <v>251</v>
      </c>
      <c r="R38" s="9"/>
      <c r="S38" s="9"/>
      <c r="T38" s="9">
        <v>77.5</v>
      </c>
      <c r="U38" s="9">
        <v>68.2</v>
      </c>
      <c r="V38" s="10">
        <v>120</v>
      </c>
      <c r="W38" s="10">
        <v>129.6</v>
      </c>
      <c r="X38" s="21" t="e">
        <f>#REF!*1.06</f>
        <v>#REF!</v>
      </c>
      <c r="Y38" s="9"/>
      <c r="Z38" s="73"/>
    </row>
    <row r="39" spans="1:26" ht="23.25" customHeight="1">
      <c r="A39" s="5" t="s">
        <v>169</v>
      </c>
      <c r="B39" s="15" t="s">
        <v>170</v>
      </c>
      <c r="C39" s="16" t="s">
        <v>171</v>
      </c>
      <c r="D39" s="8"/>
      <c r="E39" s="9"/>
      <c r="F39" s="9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9"/>
      <c r="S39" s="9"/>
      <c r="T39" s="9"/>
      <c r="U39" s="9"/>
      <c r="V39" s="10"/>
      <c r="W39" s="10"/>
      <c r="X39" s="9"/>
      <c r="Y39" s="9"/>
      <c r="Z39" s="73"/>
    </row>
    <row r="40" spans="1:26" ht="54" customHeight="1">
      <c r="A40" s="5" t="s">
        <v>172</v>
      </c>
      <c r="B40" s="15" t="s">
        <v>173</v>
      </c>
      <c r="C40" s="16" t="s">
        <v>174</v>
      </c>
      <c r="D40" s="8"/>
      <c r="E40" s="9"/>
      <c r="F40" s="9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9"/>
      <c r="S40" s="9"/>
      <c r="T40" s="9"/>
      <c r="U40" s="9"/>
      <c r="V40" s="10"/>
      <c r="W40" s="10"/>
      <c r="X40" s="9"/>
      <c r="Y40" s="9"/>
      <c r="Z40" s="73"/>
    </row>
    <row r="41" spans="1:26" ht="43.5" customHeight="1">
      <c r="A41" s="5" t="s">
        <v>175</v>
      </c>
      <c r="B41" s="15" t="s">
        <v>176</v>
      </c>
      <c r="C41" s="16" t="s">
        <v>177</v>
      </c>
      <c r="D41" s="8"/>
      <c r="E41" s="9"/>
      <c r="F41" s="9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9"/>
      <c r="S41" s="9"/>
      <c r="T41" s="9"/>
      <c r="U41" s="9"/>
      <c r="V41" s="10"/>
      <c r="W41" s="10"/>
      <c r="X41" s="9"/>
      <c r="Y41" s="9"/>
      <c r="Z41" s="73"/>
    </row>
    <row r="42" spans="1:26" ht="43.5" customHeight="1">
      <c r="A42" s="5" t="s">
        <v>178</v>
      </c>
      <c r="B42" s="15" t="s">
        <v>179</v>
      </c>
      <c r="C42" s="16" t="s">
        <v>180</v>
      </c>
      <c r="D42" s="8"/>
      <c r="E42" s="9"/>
      <c r="F42" s="9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9"/>
      <c r="S42" s="9"/>
      <c r="T42" s="9"/>
      <c r="U42" s="9"/>
      <c r="V42" s="10"/>
      <c r="W42" s="10"/>
      <c r="X42" s="9"/>
      <c r="Y42" s="9"/>
      <c r="Z42" s="73"/>
    </row>
    <row r="43" spans="1:26" ht="33" customHeight="1">
      <c r="A43" s="5" t="s">
        <v>181</v>
      </c>
      <c r="B43" s="15" t="s">
        <v>182</v>
      </c>
      <c r="C43" s="16" t="s">
        <v>183</v>
      </c>
      <c r="D43" s="8"/>
      <c r="E43" s="9"/>
      <c r="F43" s="9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9"/>
      <c r="S43" s="9"/>
      <c r="T43" s="9"/>
      <c r="U43" s="9"/>
      <c r="V43" s="10"/>
      <c r="W43" s="10"/>
      <c r="X43" s="9"/>
      <c r="Y43" s="9"/>
      <c r="Z43" s="73"/>
    </row>
    <row r="44" spans="1:26" ht="44.25" customHeight="1">
      <c r="A44" s="5" t="s">
        <v>184</v>
      </c>
      <c r="B44" s="15" t="s">
        <v>185</v>
      </c>
      <c r="C44" s="16" t="s">
        <v>186</v>
      </c>
      <c r="D44" s="8"/>
      <c r="E44" s="9"/>
      <c r="F44" s="9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9"/>
      <c r="S44" s="9"/>
      <c r="T44" s="9"/>
      <c r="U44" s="9"/>
      <c r="V44" s="10"/>
      <c r="W44" s="10"/>
      <c r="X44" s="9"/>
      <c r="Y44" s="9"/>
      <c r="Z44" s="73"/>
    </row>
    <row r="45" spans="1:26" ht="33" customHeight="1">
      <c r="A45" s="5" t="s">
        <v>187</v>
      </c>
      <c r="B45" s="15" t="s">
        <v>188</v>
      </c>
      <c r="C45" s="16" t="s">
        <v>189</v>
      </c>
      <c r="D45" s="8"/>
      <c r="E45" s="9"/>
      <c r="F45" s="9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9"/>
      <c r="S45" s="9"/>
      <c r="T45" s="9"/>
      <c r="U45" s="9"/>
      <c r="V45" s="10"/>
      <c r="W45" s="10"/>
      <c r="X45" s="9"/>
      <c r="Y45" s="9"/>
      <c r="Z45" s="73"/>
    </row>
    <row r="46" spans="1:26" ht="62.25" customHeight="1">
      <c r="A46" s="5" t="s">
        <v>190</v>
      </c>
      <c r="B46" s="15" t="s">
        <v>191</v>
      </c>
      <c r="C46" s="16" t="s">
        <v>192</v>
      </c>
      <c r="D46" s="8" t="s">
        <v>92</v>
      </c>
      <c r="E46" s="9"/>
      <c r="F46" s="9"/>
      <c r="G46" s="24" t="s">
        <v>44</v>
      </c>
      <c r="H46" s="17" t="s">
        <v>193</v>
      </c>
      <c r="I46" s="18" t="s">
        <v>81</v>
      </c>
      <c r="J46" s="14"/>
      <c r="K46" s="19" t="s">
        <v>47</v>
      </c>
      <c r="L46" s="18" t="s">
        <v>194</v>
      </c>
      <c r="M46" s="18" t="s">
        <v>195</v>
      </c>
      <c r="N46" s="14"/>
      <c r="O46" s="14"/>
      <c r="P46" s="14"/>
      <c r="Q46" s="20"/>
      <c r="R46" s="9"/>
      <c r="S46" s="9"/>
      <c r="T46" s="9"/>
      <c r="U46" s="9"/>
      <c r="V46" s="10"/>
      <c r="W46" s="10"/>
      <c r="X46" s="9"/>
      <c r="Y46" s="9"/>
      <c r="Z46" s="73"/>
    </row>
    <row r="47" spans="1:26" ht="25.5" customHeight="1">
      <c r="A47" s="5" t="s">
        <v>196</v>
      </c>
      <c r="B47" s="15" t="s">
        <v>197</v>
      </c>
      <c r="C47" s="16" t="s">
        <v>198</v>
      </c>
      <c r="D47" s="8"/>
      <c r="E47" s="9"/>
      <c r="F47" s="9"/>
      <c r="G47" s="24"/>
      <c r="H47" s="17"/>
      <c r="I47" s="18"/>
      <c r="J47" s="14"/>
      <c r="K47" s="14"/>
      <c r="L47" s="14"/>
      <c r="M47" s="14"/>
      <c r="N47" s="14"/>
      <c r="O47" s="14"/>
      <c r="P47" s="14"/>
      <c r="Q47" s="14"/>
      <c r="R47" s="9"/>
      <c r="S47" s="9"/>
      <c r="T47" s="9"/>
      <c r="U47" s="9"/>
      <c r="V47" s="10"/>
      <c r="W47" s="10"/>
      <c r="X47" s="9"/>
      <c r="Y47" s="9"/>
      <c r="Z47" s="73"/>
    </row>
    <row r="48" spans="1:26" ht="54" customHeight="1">
      <c r="A48" s="5" t="s">
        <v>199</v>
      </c>
      <c r="B48" s="15" t="s">
        <v>200</v>
      </c>
      <c r="C48" s="16" t="s">
        <v>201</v>
      </c>
      <c r="D48" s="8"/>
      <c r="E48" s="9"/>
      <c r="F48" s="9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9"/>
      <c r="S48" s="9"/>
      <c r="T48" s="9"/>
      <c r="U48" s="9"/>
      <c r="V48" s="10"/>
      <c r="W48" s="10"/>
      <c r="X48" s="9"/>
      <c r="Y48" s="9"/>
      <c r="Z48" s="73"/>
    </row>
    <row r="49" spans="1:26" ht="24.75" customHeight="1">
      <c r="A49" s="5" t="s">
        <v>202</v>
      </c>
      <c r="B49" s="15" t="s">
        <v>203</v>
      </c>
      <c r="C49" s="16" t="s">
        <v>204</v>
      </c>
      <c r="D49" s="8"/>
      <c r="E49" s="9"/>
      <c r="F49" s="9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9"/>
      <c r="S49" s="9"/>
      <c r="T49" s="9"/>
      <c r="U49" s="9"/>
      <c r="V49" s="10"/>
      <c r="W49" s="10"/>
      <c r="X49" s="9"/>
      <c r="Y49" s="9"/>
      <c r="Z49" s="73"/>
    </row>
    <row r="50" spans="1:26" ht="33.75" customHeight="1">
      <c r="A50" s="5" t="s">
        <v>205</v>
      </c>
      <c r="B50" s="15" t="s">
        <v>206</v>
      </c>
      <c r="C50" s="16" t="s">
        <v>207</v>
      </c>
      <c r="D50" s="8"/>
      <c r="E50" s="9"/>
      <c r="F50" s="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9"/>
      <c r="S50" s="9"/>
      <c r="T50" s="9"/>
      <c r="U50" s="9"/>
      <c r="V50" s="10"/>
      <c r="W50" s="10"/>
      <c r="X50" s="9"/>
      <c r="Y50" s="9"/>
      <c r="Z50" s="73"/>
    </row>
    <row r="51" spans="1:26" ht="69" customHeight="1">
      <c r="A51" s="5" t="s">
        <v>208</v>
      </c>
      <c r="B51" s="11" t="s">
        <v>209</v>
      </c>
      <c r="C51" s="12" t="s">
        <v>210</v>
      </c>
      <c r="D51" s="8"/>
      <c r="E51" s="9"/>
      <c r="F51" s="9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9"/>
      <c r="S51" s="9"/>
      <c r="T51" s="9"/>
      <c r="U51" s="9"/>
      <c r="V51" s="10"/>
      <c r="W51" s="10"/>
      <c r="X51" s="9"/>
      <c r="Y51" s="9"/>
      <c r="Z51" s="73"/>
    </row>
    <row r="52" spans="1:26" ht="57.75" customHeight="1">
      <c r="A52" s="43"/>
      <c r="B52" s="11" t="s">
        <v>212</v>
      </c>
      <c r="C52" s="12"/>
      <c r="D52" s="8" t="s">
        <v>280</v>
      </c>
      <c r="E52" s="9"/>
      <c r="F52" s="9"/>
      <c r="G52" s="24" t="s">
        <v>44</v>
      </c>
      <c r="H52" s="17" t="s">
        <v>93</v>
      </c>
      <c r="I52" s="18" t="s">
        <v>81</v>
      </c>
      <c r="J52" s="14"/>
      <c r="K52" s="19" t="s">
        <v>47</v>
      </c>
      <c r="L52" s="18" t="s">
        <v>94</v>
      </c>
      <c r="M52" s="18" t="s">
        <v>46</v>
      </c>
      <c r="N52" s="14"/>
      <c r="O52" s="87" t="s">
        <v>352</v>
      </c>
      <c r="P52" s="14"/>
      <c r="Q52" s="20" t="s">
        <v>251</v>
      </c>
      <c r="R52" s="9"/>
      <c r="S52" s="9"/>
      <c r="T52" s="9">
        <v>113</v>
      </c>
      <c r="U52" s="9">
        <v>113</v>
      </c>
      <c r="V52" s="10"/>
      <c r="W52" s="10"/>
      <c r="X52" s="21" t="e">
        <f>#REF!*1.06</f>
        <v>#REF!</v>
      </c>
      <c r="Y52" s="9"/>
      <c r="Z52" s="73"/>
    </row>
    <row r="53" spans="1:26" ht="66" customHeight="1">
      <c r="A53" s="5" t="s">
        <v>214</v>
      </c>
      <c r="B53" s="11" t="s">
        <v>215</v>
      </c>
      <c r="C53" s="12" t="s">
        <v>216</v>
      </c>
      <c r="D53" s="8"/>
      <c r="E53" s="9"/>
      <c r="F53" s="9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9"/>
      <c r="S53" s="9"/>
      <c r="T53" s="9"/>
      <c r="U53" s="9"/>
      <c r="V53" s="10"/>
      <c r="W53" s="10"/>
      <c r="X53" s="9"/>
      <c r="Y53" s="9"/>
      <c r="Z53" s="73"/>
    </row>
    <row r="54" spans="1:26" ht="58.5" customHeight="1">
      <c r="A54" s="43"/>
      <c r="B54" s="11" t="s">
        <v>241</v>
      </c>
      <c r="C54" s="12"/>
      <c r="D54" s="8" t="s">
        <v>219</v>
      </c>
      <c r="E54" s="9"/>
      <c r="F54" s="9"/>
      <c r="G54" s="24" t="s">
        <v>44</v>
      </c>
      <c r="H54" s="17" t="s">
        <v>220</v>
      </c>
      <c r="I54" s="18" t="s">
        <v>81</v>
      </c>
      <c r="J54" s="14"/>
      <c r="K54" s="19" t="s">
        <v>47</v>
      </c>
      <c r="L54" s="18" t="s">
        <v>48</v>
      </c>
      <c r="M54" s="18" t="s">
        <v>46</v>
      </c>
      <c r="N54" s="14"/>
      <c r="O54" s="87" t="s">
        <v>352</v>
      </c>
      <c r="P54" s="14"/>
      <c r="Q54" s="20" t="s">
        <v>251</v>
      </c>
      <c r="R54" s="9"/>
      <c r="S54" s="9"/>
      <c r="T54" s="9">
        <v>93.3</v>
      </c>
      <c r="U54" s="9">
        <v>85</v>
      </c>
      <c r="V54" s="10">
        <v>110.3</v>
      </c>
      <c r="W54" s="10">
        <v>113.7</v>
      </c>
      <c r="X54" s="21" t="e">
        <f>#REF!*1.06</f>
        <v>#REF!</v>
      </c>
      <c r="Y54" s="9"/>
      <c r="Z54" s="73"/>
    </row>
    <row r="55" spans="1:26" ht="87" customHeight="1">
      <c r="A55" s="5" t="s">
        <v>223</v>
      </c>
      <c r="B55" s="11" t="s">
        <v>224</v>
      </c>
      <c r="C55" s="12" t="s">
        <v>225</v>
      </c>
      <c r="D55" s="8"/>
      <c r="E55" s="9"/>
      <c r="F55" s="9"/>
      <c r="G55" s="14"/>
      <c r="H55" s="14"/>
      <c r="I55" s="14"/>
      <c r="J55" s="14"/>
      <c r="K55" s="14"/>
      <c r="L55" s="14"/>
      <c r="M55" s="14"/>
      <c r="N55" s="9"/>
      <c r="O55" s="9"/>
      <c r="P55" s="9"/>
      <c r="Q55" s="9"/>
      <c r="R55" s="9"/>
      <c r="S55" s="9"/>
      <c r="T55" s="9"/>
      <c r="U55" s="9"/>
      <c r="V55" s="10"/>
      <c r="W55" s="10"/>
      <c r="X55" s="9"/>
      <c r="Y55" s="9"/>
      <c r="Z55" s="73"/>
    </row>
    <row r="56" spans="1:26" ht="21" customHeight="1">
      <c r="A56" s="5"/>
      <c r="B56" s="6" t="s">
        <v>228</v>
      </c>
      <c r="C56" s="7"/>
      <c r="D56" s="8"/>
      <c r="E56" s="9"/>
      <c r="F56" s="9"/>
      <c r="G56" s="14"/>
      <c r="H56" s="14"/>
      <c r="I56" s="14"/>
      <c r="J56" s="14"/>
      <c r="K56" s="14"/>
      <c r="L56" s="14"/>
      <c r="M56" s="14"/>
      <c r="N56" s="9"/>
      <c r="O56" s="9"/>
      <c r="P56" s="9" t="s">
        <v>229</v>
      </c>
      <c r="Q56" s="33"/>
      <c r="R56" s="9"/>
      <c r="S56" s="9"/>
      <c r="T56" s="35">
        <f>SUM(T9:T55,)</f>
        <v>3922.7490000000003</v>
      </c>
      <c r="U56" s="34">
        <f>SUM(U9:U55,)</f>
        <v>3732.5</v>
      </c>
      <c r="V56" s="34">
        <f>SUM(V9:V55,)</f>
        <v>3993.4</v>
      </c>
      <c r="W56" s="34">
        <f>SUM(W9:W55,)</f>
        <v>4624.3</v>
      </c>
      <c r="X56" s="35" t="e">
        <f>SUM(X9:X55,)</f>
        <v>#REF!</v>
      </c>
      <c r="Y56" s="9"/>
      <c r="Z56" s="73"/>
    </row>
    <row r="57" spans="1:25" ht="12.75" customHeight="1" hidden="1">
      <c r="A57" s="44"/>
      <c r="B57" s="60"/>
      <c r="C57" s="12"/>
      <c r="D57" s="8"/>
      <c r="E57" s="9"/>
      <c r="F57" s="9"/>
      <c r="G57" s="62"/>
      <c r="H57" s="30"/>
      <c r="I57" s="30"/>
      <c r="J57" s="30"/>
      <c r="K57" s="30"/>
      <c r="L57" s="30"/>
      <c r="M57" s="30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64"/>
    </row>
    <row r="58" spans="1:25" ht="12.75" customHeight="1" hidden="1">
      <c r="A58" s="28"/>
      <c r="B58" s="38"/>
      <c r="C58" s="28"/>
      <c r="D58" s="32"/>
      <c r="E58" s="28"/>
      <c r="F58" s="28"/>
      <c r="G58" s="37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2.75" customHeight="1" hidden="1">
      <c r="A59" s="28"/>
      <c r="B59" s="37"/>
      <c r="C59" s="28"/>
      <c r="D59" s="32"/>
      <c r="E59" s="28"/>
      <c r="F59" s="28"/>
      <c r="G59" s="9"/>
      <c r="H59" s="9"/>
      <c r="I59" s="9"/>
      <c r="J59" s="9"/>
      <c r="K59" s="9"/>
      <c r="L59" s="9"/>
      <c r="M59" s="9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s="36" customFormat="1" ht="12.75" customHeight="1" hidden="1">
      <c r="A60" s="28"/>
      <c r="B60" s="38"/>
      <c r="C60" s="28"/>
      <c r="D60" s="32"/>
      <c r="E60" s="28"/>
      <c r="F60" s="28"/>
      <c r="G60" s="37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s="36" customFormat="1" ht="12.75" customHeight="1" hidden="1">
      <c r="A61" s="28"/>
      <c r="B61" s="38"/>
      <c r="C61" s="28"/>
      <c r="D61" s="32"/>
      <c r="E61" s="28"/>
      <c r="F61" s="28"/>
      <c r="G61" s="37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2.75" customHeight="1" hidden="1">
      <c r="A62" s="116"/>
      <c r="B62" s="117"/>
      <c r="C62" s="118"/>
      <c r="D62" s="45"/>
      <c r="E62" s="46"/>
      <c r="F62" s="46"/>
      <c r="G62" s="37"/>
      <c r="H62" s="28"/>
      <c r="I62" s="28"/>
      <c r="J62" s="28"/>
      <c r="K62" s="28"/>
      <c r="L62" s="28"/>
      <c r="M62" s="28"/>
      <c r="N62" s="46"/>
      <c r="O62" s="46"/>
      <c r="P62" s="46"/>
      <c r="Q62" s="39"/>
      <c r="R62" s="39"/>
      <c r="S62" s="39"/>
      <c r="T62" s="39"/>
      <c r="U62" s="39"/>
      <c r="V62" s="39"/>
      <c r="W62" s="39"/>
      <c r="X62" s="39"/>
      <c r="Y62" s="39"/>
    </row>
    <row r="63" spans="7:13" ht="12.75">
      <c r="G63" s="37"/>
      <c r="H63" s="28"/>
      <c r="I63" s="28"/>
      <c r="J63" s="28"/>
      <c r="K63" s="28"/>
      <c r="L63" s="28"/>
      <c r="M63" s="28"/>
    </row>
    <row r="64" spans="7:13" ht="12.75">
      <c r="G64" s="37"/>
      <c r="H64" s="28"/>
      <c r="I64" s="28"/>
      <c r="J64" s="28"/>
      <c r="K64" s="28"/>
      <c r="L64" s="28"/>
      <c r="M64" s="28"/>
    </row>
    <row r="66" spans="1:25" ht="12.75">
      <c r="A66" s="36"/>
      <c r="B66" s="36"/>
      <c r="C66" s="36"/>
      <c r="D66" s="36"/>
      <c r="E66" s="36"/>
      <c r="F66" s="36"/>
      <c r="N66" s="36"/>
      <c r="O66" s="36"/>
      <c r="P66" s="36"/>
      <c r="Q66" s="100" t="s">
        <v>230</v>
      </c>
      <c r="R66" s="100"/>
      <c r="S66" s="100"/>
      <c r="T66" s="100"/>
      <c r="U66" s="100"/>
      <c r="V66" s="36"/>
      <c r="W66" s="36"/>
      <c r="X66" s="36" t="s">
        <v>229</v>
      </c>
      <c r="Y66" s="36"/>
    </row>
    <row r="67" spans="1:25" ht="12.75">
      <c r="A67" s="36"/>
      <c r="B67" s="100" t="s">
        <v>281</v>
      </c>
      <c r="C67" s="100"/>
      <c r="D67" s="100"/>
      <c r="E67" s="36"/>
      <c r="F67" s="36"/>
      <c r="N67" s="36"/>
      <c r="O67" s="36"/>
      <c r="P67" s="36"/>
      <c r="Q67" s="42" t="s">
        <v>233</v>
      </c>
      <c r="R67" s="42"/>
      <c r="S67" s="42"/>
      <c r="T67" s="42"/>
      <c r="U67" s="42"/>
      <c r="V67" s="36"/>
      <c r="W67" s="36"/>
      <c r="X67" s="82"/>
      <c r="Y67" s="36"/>
    </row>
    <row r="68" spans="7:13" ht="12.75">
      <c r="G68" s="85"/>
      <c r="H68" s="36"/>
      <c r="I68" s="36"/>
      <c r="J68" s="36"/>
      <c r="K68" s="36"/>
      <c r="L68" s="36"/>
      <c r="M68" s="36"/>
    </row>
    <row r="69" spans="7:13" ht="12.75">
      <c r="G69" s="85" t="s">
        <v>232</v>
      </c>
      <c r="I69" s="36"/>
      <c r="J69" s="36"/>
      <c r="K69" s="36"/>
      <c r="L69" s="36"/>
      <c r="M69" s="36"/>
    </row>
  </sheetData>
  <sheetProtection/>
  <mergeCells count="21">
    <mergeCell ref="G31:G32"/>
    <mergeCell ref="J4:M4"/>
    <mergeCell ref="I31:I32"/>
    <mergeCell ref="R3:Y3"/>
    <mergeCell ref="Q66:U66"/>
    <mergeCell ref="B67:D67"/>
    <mergeCell ref="R4:R5"/>
    <mergeCell ref="S4:U4"/>
    <mergeCell ref="V4:V5"/>
    <mergeCell ref="W4:W5"/>
    <mergeCell ref="A62:C62"/>
    <mergeCell ref="N4:Q4"/>
    <mergeCell ref="H31:H32"/>
    <mergeCell ref="Z3:Z5"/>
    <mergeCell ref="X4:Y4"/>
    <mergeCell ref="A2:Y2"/>
    <mergeCell ref="A3:C5"/>
    <mergeCell ref="D3:D5"/>
    <mergeCell ref="E3:Q3"/>
    <mergeCell ref="E4:E5"/>
    <mergeCell ref="F4:I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Артур</cp:lastModifiedBy>
  <cp:lastPrinted>2009-09-27T20:59:39Z</cp:lastPrinted>
  <dcterms:created xsi:type="dcterms:W3CDTF">2009-05-29T06:07:57Z</dcterms:created>
  <dcterms:modified xsi:type="dcterms:W3CDTF">2010-05-20T06:18:42Z</dcterms:modified>
  <cp:category/>
  <cp:version/>
  <cp:contentType/>
  <cp:contentStatus/>
</cp:coreProperties>
</file>